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arlequin/Documents/SénatMac/INFOLETTRE/HL146/"/>
    </mc:Choice>
  </mc:AlternateContent>
  <xr:revisionPtr revIDLastSave="0" documentId="8_{60C19DDA-6F31-E645-B94D-A9882DD683EA}" xr6:coauthVersionLast="45" xr6:coauthVersionMax="45" xr10:uidLastSave="{00000000-0000-0000-0000-000000000000}"/>
  <bookViews>
    <workbookView xWindow="940" yWindow="500" windowWidth="25600" windowHeight="14560" tabRatio="850" xr2:uid="{00000000-000D-0000-FFFF-FFFF00000000}"/>
  </bookViews>
  <sheets>
    <sheet name="Fiche Récapitulative" sheetId="80" r:id="rId1"/>
    <sheet name="Fiche de Renseignements" sheetId="6716" r:id="rId2"/>
    <sheet name="Compte Rendu Financier" sheetId="48419" r:id="rId3"/>
    <sheet name="Prévisions budgétaires" sheetId="76" r:id="rId4"/>
    <sheet name="Import" sheetId="48417" state="hidden" r:id="rId5"/>
    <sheet name="Source" sheetId="48422" state="hidden" r:id="rId6"/>
  </sheets>
  <definedNames>
    <definedName name="_xlnm._FilterDatabase" localSheetId="4" hidden="1">Import!#REF!</definedName>
    <definedName name="Afrique_Sud">Source!$C$26:$C$114</definedName>
    <definedName name="Algerie">Source!$C$30:$C$32</definedName>
    <definedName name="b">'Fiche Récapitulative'!#REF!</definedName>
    <definedName name="Benin">Source!$C$17</definedName>
    <definedName name="Burkina">Source!$C$18</definedName>
    <definedName name="Cameroun">Source!$C$19:$C$20</definedName>
    <definedName name="Canada">Source!$C$42:$C$43</definedName>
    <definedName name="cote_Ivoire">Source!$C$21</definedName>
    <definedName name="Espagne">Source!$C$63:$C$64</definedName>
    <definedName name="ListePays">Source!$B$16:$B$71</definedName>
    <definedName name="Maroc">Source!$C$33:$C$37</definedName>
    <definedName name="n">'Fiche Récapitulative'!#REF!</definedName>
    <definedName name="Pays">Source!$B$16:$B$71</definedName>
    <definedName name="UK">Source!$C$69:$C$70</definedName>
    <definedName name="Unité" localSheetId="2">'Compte Rendu Financier'!#REF!</definedName>
    <definedName name="Unité">'Fiche de Renseignements'!#REF!</definedName>
    <definedName name="USA">Source!$C$44:$C$46</definedName>
    <definedName name="Vietnam">Source!$C$61:$C$64</definedName>
    <definedName name="_xlnm.Print_Area" localSheetId="2">'Compte Rendu Financier'!$B$7:$L$48</definedName>
    <definedName name="_xlnm.Print_Area" localSheetId="1">'Fiche de Renseignements'!$A$8:$H$62</definedName>
    <definedName name="_xlnm.Print_Area" localSheetId="0">'Fiche Récapitulative'!$A$8:$N$68</definedName>
    <definedName name="_xlnm.Print_Area" localSheetId="3">'Prévisions budgétaires'!$B$7:$L$48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716" l="1"/>
  <c r="F15" i="80" s="1"/>
  <c r="G18" i="6716"/>
  <c r="F13" i="80" s="1"/>
  <c r="E12" i="6716"/>
  <c r="K58" i="80" l="1"/>
  <c r="C10" i="76"/>
  <c r="H10" i="48419"/>
  <c r="C10" i="48419"/>
  <c r="C8" i="48419"/>
  <c r="H10" i="76"/>
  <c r="C8" i="76"/>
  <c r="F2" i="48417"/>
  <c r="E2" i="48417"/>
  <c r="D2" i="48417"/>
  <c r="C2" i="48417"/>
  <c r="A2" i="48417"/>
  <c r="BF2" i="48417"/>
  <c r="AP2" i="48417"/>
  <c r="AQ2" i="48417"/>
  <c r="BL2" i="48417"/>
  <c r="BK2" i="48417"/>
  <c r="BJ2" i="48417"/>
  <c r="BI2" i="48417"/>
  <c r="BH2" i="48417"/>
  <c r="BG2" i="48417"/>
  <c r="BE2" i="48417"/>
  <c r="BD2" i="48417"/>
  <c r="BB2" i="48417"/>
  <c r="BC2" i="48417"/>
  <c r="BA2" i="48417"/>
  <c r="AZ2" i="48417"/>
  <c r="AY2" i="48417"/>
  <c r="AX2" i="48417"/>
  <c r="AW2" i="48417"/>
  <c r="AV2" i="48417"/>
  <c r="AU2" i="48417"/>
  <c r="AT2" i="48417"/>
  <c r="AS2" i="48417"/>
  <c r="AR2" i="48417"/>
  <c r="AO2" i="48417"/>
  <c r="AN2" i="48417"/>
  <c r="AM2" i="48417"/>
  <c r="AK2" i="48417"/>
  <c r="AJ2" i="48417"/>
  <c r="AI2" i="48417"/>
  <c r="AF2" i="48417"/>
  <c r="AE2" i="48417"/>
  <c r="AD2" i="48417"/>
  <c r="FF2" i="48417"/>
  <c r="FE2" i="48417"/>
  <c r="FD2" i="48417"/>
  <c r="FC2" i="48417"/>
  <c r="FB2" i="48417"/>
  <c r="FA2" i="48417"/>
  <c r="EZ2" i="48417"/>
  <c r="EY2" i="48417"/>
  <c r="EX2" i="48417"/>
  <c r="EV2" i="48417"/>
  <c r="EU2" i="48417"/>
  <c r="ET2" i="48417"/>
  <c r="ES2" i="48417"/>
  <c r="ER2" i="48417"/>
  <c r="EQ2" i="48417"/>
  <c r="EP2" i="48417"/>
  <c r="EO2" i="48417"/>
  <c r="EN2" i="48417"/>
  <c r="EM2" i="48417"/>
  <c r="EI2" i="48417"/>
  <c r="EH2" i="48417"/>
  <c r="EG2" i="48417"/>
  <c r="EF2" i="48417"/>
  <c r="EE2" i="48417"/>
  <c r="ED2" i="48417"/>
  <c r="EC2" i="48417"/>
  <c r="EB2" i="48417"/>
  <c r="EA2" i="48417"/>
  <c r="DY2" i="48417"/>
  <c r="DX2" i="48417"/>
  <c r="DW2" i="48417"/>
  <c r="DV2" i="48417"/>
  <c r="DU2" i="48417"/>
  <c r="DS2" i="48417"/>
  <c r="DR2" i="48417"/>
  <c r="DP2" i="48417"/>
  <c r="DO2" i="48417"/>
  <c r="DN2" i="48417"/>
  <c r="DM2" i="48417"/>
  <c r="DL2" i="48417"/>
  <c r="DH2" i="48417"/>
  <c r="DG2" i="48417"/>
  <c r="DF2" i="48417"/>
  <c r="DD2" i="48417"/>
  <c r="DE2" i="48417"/>
  <c r="DC2" i="48417"/>
  <c r="DB2" i="48417"/>
  <c r="DA2" i="48417"/>
  <c r="CZ2" i="48417"/>
  <c r="CX2" i="48417"/>
  <c r="CW2" i="48417"/>
  <c r="CV2" i="48417"/>
  <c r="CU2" i="48417"/>
  <c r="CT2" i="48417"/>
  <c r="CS2" i="48417"/>
  <c r="CR2" i="48417"/>
  <c r="CQ2" i="48417"/>
  <c r="CP2" i="48417"/>
  <c r="CO2" i="48417"/>
  <c r="CK2" i="48417"/>
  <c r="CJ2" i="48417"/>
  <c r="CI2" i="48417"/>
  <c r="CH2" i="48417"/>
  <c r="CG2" i="48417"/>
  <c r="CF2" i="48417"/>
  <c r="CE2" i="48417"/>
  <c r="CD2" i="48417"/>
  <c r="CC2" i="48417"/>
  <c r="CA1" i="48417"/>
  <c r="CA2" i="48417"/>
  <c r="BZ2" i="48417"/>
  <c r="BY2" i="48417"/>
  <c r="BX2" i="48417"/>
  <c r="BW2" i="48417"/>
  <c r="BU2" i="48417"/>
  <c r="BT2" i="48417"/>
  <c r="BR2" i="48417"/>
  <c r="BQ2" i="48417"/>
  <c r="BP2" i="48417"/>
  <c r="BO2" i="48417"/>
  <c r="BN2" i="48417"/>
  <c r="AC2" i="48417"/>
  <c r="AL2" i="48417"/>
  <c r="K14" i="48422"/>
  <c r="BT1" i="48417"/>
  <c r="CB1" i="48417"/>
  <c r="BV1" i="48417"/>
  <c r="BU1" i="48417"/>
  <c r="AG2" i="48417"/>
  <c r="AB2" i="48417"/>
  <c r="Z2" i="48417"/>
  <c r="N2" i="48417"/>
  <c r="AH2" i="48417"/>
  <c r="B2" i="48417"/>
  <c r="AA2" i="48417"/>
  <c r="G62" i="6716"/>
  <c r="BM2" i="48417"/>
  <c r="J2" i="48417"/>
  <c r="I2" i="48417"/>
  <c r="H2" i="48417"/>
  <c r="G2" i="48417"/>
  <c r="J20" i="76"/>
  <c r="EW2" i="48417" s="1"/>
  <c r="J32" i="76"/>
  <c r="FG2" i="48417" s="1"/>
  <c r="D27" i="76"/>
  <c r="D26" i="76"/>
  <c r="D29" i="76"/>
  <c r="D25" i="76"/>
  <c r="J32" i="48419"/>
  <c r="J20" i="48419"/>
  <c r="CY2" i="48417" s="1"/>
  <c r="B48" i="6716"/>
  <c r="D25" i="48419"/>
  <c r="DI2" i="48417"/>
  <c r="J47" i="48419"/>
  <c r="DJ2" i="48417" s="1"/>
  <c r="F36" i="76"/>
  <c r="EJ2" i="48417" s="1"/>
  <c r="F29" i="76"/>
  <c r="DZ2" i="48417"/>
  <c r="F25" i="76"/>
  <c r="DT2" i="48417" s="1"/>
  <c r="F20" i="76"/>
  <c r="DQ2" i="48417"/>
  <c r="F36" i="48419"/>
  <c r="CL2" i="48417" s="1"/>
  <c r="F29" i="48419"/>
  <c r="CB2" i="48417"/>
  <c r="D29" i="48419"/>
  <c r="D26" i="48419"/>
  <c r="F25" i="48419"/>
  <c r="BV2" i="48417"/>
  <c r="F20" i="48419"/>
  <c r="BS2" i="48417" s="1"/>
  <c r="B25" i="80"/>
  <c r="B29" i="80"/>
  <c r="D27" i="48419"/>
  <c r="B1" i="48419"/>
  <c r="Y2" i="48417"/>
  <c r="X2" i="48417"/>
  <c r="W2" i="48417"/>
  <c r="V2" i="48417"/>
  <c r="U2" i="48417"/>
  <c r="T2" i="48417"/>
  <c r="S2" i="48417"/>
  <c r="R2" i="48417"/>
  <c r="Q2" i="48417"/>
  <c r="P2" i="48417"/>
  <c r="O2" i="48417"/>
  <c r="M2" i="48417"/>
  <c r="L2" i="48417"/>
  <c r="K2" i="48417"/>
  <c r="B31" i="80"/>
  <c r="B33" i="80"/>
  <c r="H17" i="48422"/>
  <c r="C14" i="48422"/>
  <c r="B37" i="80" s="1"/>
  <c r="B39" i="80"/>
  <c r="B44" i="80"/>
  <c r="B27" i="80"/>
  <c r="A2" i="80"/>
  <c r="D47" i="48419" l="1"/>
  <c r="H48" i="48419"/>
  <c r="B50" i="80"/>
  <c r="D16" i="76"/>
  <c r="D18" i="80"/>
  <c r="D16" i="48419"/>
  <c r="B47" i="80"/>
  <c r="A8" i="80"/>
  <c r="J47" i="76"/>
  <c r="D48" i="48419"/>
  <c r="B12" i="48419"/>
  <c r="D17" i="80"/>
  <c r="H16" i="76"/>
  <c r="F47" i="48419"/>
  <c r="H16" i="48419"/>
  <c r="H47" i="48419"/>
  <c r="B12" i="76"/>
  <c r="F47" i="76"/>
  <c r="CM2" i="48417"/>
  <c r="EK2" i="48417" l="1"/>
  <c r="F48" i="76"/>
  <c r="EL2" i="48417" s="1"/>
  <c r="J48" i="48419"/>
  <c r="DK2" i="48417" s="1"/>
  <c r="F48" i="48419"/>
  <c r="CN2" i="48417" s="1"/>
  <c r="FH2" i="48417"/>
  <c r="J48" i="76"/>
  <c r="FI2" i="484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EBOUEM Ernest</author>
  </authors>
  <commentList>
    <comment ref="G11" authorId="0" shapeId="0" xr:uid="{00000000-0006-0000-0000-000001000000}">
      <text>
        <r>
          <rPr>
            <b/>
            <sz val="10"/>
            <color indexed="81"/>
            <rFont val="Calibri"/>
            <family val="2"/>
          </rPr>
          <t>Sélectionner votre organisme sur cette liste déroulante. 
Si votre organisme n'est pas présent dans cette liste, merci de sélectionner la ligne vide (</t>
        </r>
        <r>
          <rPr>
            <b/>
            <i/>
            <sz val="10"/>
            <color indexed="81"/>
            <rFont val="Calibri"/>
            <family val="2"/>
          </rPr>
          <t>première ligne</t>
        </r>
        <r>
          <rPr>
            <b/>
            <sz val="10"/>
            <color indexed="81"/>
            <rFont val="Calibri"/>
            <family val="2"/>
          </rPr>
          <t>), puis compléter les informations relatives à l'organisme dans la fiche de renseignements (</t>
        </r>
        <r>
          <rPr>
            <b/>
            <i/>
            <sz val="10"/>
            <color indexed="81"/>
            <rFont val="Calibri"/>
            <family val="2"/>
          </rPr>
          <t>deuxième onglet de ce fichier</t>
        </r>
        <r>
          <rPr>
            <b/>
            <sz val="10"/>
            <color indexed="81"/>
            <rFont val="Calibri"/>
            <family val="2"/>
          </rPr>
          <t>)</t>
        </r>
        <r>
          <rPr>
            <b/>
            <sz val="9"/>
            <color indexed="81"/>
            <rFont val="Calibri"/>
            <family val="2"/>
          </rPr>
          <t>.</t>
        </r>
      </text>
    </comment>
    <comment ref="K60" authorId="0" shapeId="0" xr:uid="{00000000-0006-0000-0000-000002000000}">
      <text>
        <r>
          <rPr>
            <b/>
            <sz val="10"/>
            <color indexed="81"/>
            <rFont val="Calibri"/>
            <family val="2"/>
          </rPr>
          <t>Date au format jj/mm/aaaa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EBOUEM Ernest</author>
  </authors>
  <commentList>
    <comment ref="E14" authorId="0" shapeId="0" xr:uid="{00000000-0006-0000-0100-000001000000}">
      <text>
        <r>
          <rPr>
            <b/>
            <sz val="10"/>
            <color indexed="81"/>
            <rFont val="Calibri"/>
            <family val="2"/>
          </rPr>
          <t>Date de création de l'organisme/association au format jj/mm/aaaa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>Le champ "Adresse Postale" est limité à 255 caractères</t>
        </r>
      </text>
    </comment>
    <comment ref="F24" authorId="0" shapeId="0" xr:uid="{00000000-0006-0000-0100-000003000000}">
      <text>
        <r>
          <rPr>
            <b/>
            <sz val="10"/>
            <color indexed="81"/>
            <rFont val="Calibri"/>
            <family val="2"/>
          </rPr>
          <t>Pour les statuts autres que "Droit local", "Loi 1901", veuillez préciser :</t>
        </r>
      </text>
    </comment>
    <comment ref="G36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>à renseigner si Activité principale de l'organisme ou de l'association est "Autre"</t>
        </r>
      </text>
    </comment>
    <comment ref="G47" authorId="0" shapeId="0" xr:uid="{00000000-0006-0000-0100-000005000000}">
      <text>
        <r>
          <rPr>
            <b/>
            <sz val="10"/>
            <color indexed="81"/>
            <rFont val="Calibri"/>
            <family val="2"/>
          </rPr>
          <t>Nom du ministère de rattachement</t>
        </r>
      </text>
    </comment>
    <comment ref="F50" authorId="0" shapeId="0" xr:uid="{00000000-0006-0000-0100-000006000000}">
      <text>
        <r>
          <rPr>
            <b/>
            <sz val="10"/>
            <color indexed="81"/>
            <rFont val="Calibri"/>
            <family val="2"/>
          </rPr>
          <t>Indiquez les noms et fonctions</t>
        </r>
        <r>
          <rPr>
            <b/>
            <sz val="9"/>
            <color indexed="81"/>
            <rFont val="Tahoma"/>
            <family val="2"/>
          </rPr>
          <t>:</t>
        </r>
      </text>
    </comment>
    <comment ref="F52" authorId="0" shapeId="0" xr:uid="{00000000-0006-0000-0100-000007000000}">
      <text>
        <r>
          <rPr>
            <b/>
            <sz val="10"/>
            <color indexed="81"/>
            <rFont val="Calibri"/>
            <family val="2"/>
          </rPr>
          <t>Indiquez les noms et fonctions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EBOUEM Ernest</author>
  </authors>
  <commentList>
    <comment ref="L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Date au format: jj/mm/aaaa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J2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2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2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J3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3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EBOUEM Ernest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Date au format: jj/mm/aaaa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J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2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2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J3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</text>
    </comment>
    <comment ref="F3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Total à détailler dans les sous-rubriques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<sst xmlns="http://schemas.openxmlformats.org/spreadsheetml/2006/main" count="840" uniqueCount="540">
  <si>
    <t>CONSTITUTION DU DOSSIER</t>
  </si>
  <si>
    <t>Poste</t>
  </si>
  <si>
    <t>Pays</t>
  </si>
  <si>
    <t>CE (Contrat d'expatrié)</t>
  </si>
  <si>
    <t>MEAE</t>
  </si>
  <si>
    <t>Existant</t>
  </si>
  <si>
    <t>Mr</t>
  </si>
  <si>
    <t>Assistante/Secrétaire</t>
  </si>
  <si>
    <t>à compléter et à viser par le poste avant envoi à la DFAE</t>
  </si>
  <si>
    <t>Montant sollicité par l'OLES</t>
  </si>
  <si>
    <t>Recommandation du CCPAS</t>
  </si>
  <si>
    <t>Montant proposé par le poste</t>
  </si>
  <si>
    <t>Euros</t>
  </si>
  <si>
    <t>Nb total bénéficiaires</t>
  </si>
  <si>
    <t>Nb bénéficiaires français</t>
  </si>
  <si>
    <t>FICHE DE RENSEIGNEMENTS</t>
  </si>
  <si>
    <t>A</t>
  </si>
  <si>
    <t>Visa du Chef de poste</t>
  </si>
  <si>
    <t>1) Nom de l'association ou de l'organisme:</t>
  </si>
  <si>
    <t>2) Date de création :</t>
  </si>
  <si>
    <t>3) Adresse postale:</t>
  </si>
  <si>
    <t>4) Téléphone 1:</t>
  </si>
  <si>
    <t>Téléphone 2:</t>
  </si>
  <si>
    <t>Téléphone 3:</t>
  </si>
  <si>
    <t>9) Nom et prénom du Président</t>
  </si>
  <si>
    <t>11) Nom et prénom du Secrétaire Général:</t>
  </si>
  <si>
    <t>12) Y-a-t-il des commissaires aux comptes :</t>
  </si>
  <si>
    <t>10) Nom et prénom du Directeur :</t>
  </si>
  <si>
    <t>5) Statut:</t>
  </si>
  <si>
    <t>14) Conseil d'administration :</t>
  </si>
  <si>
    <t>DATE:</t>
  </si>
  <si>
    <t>PAYS:</t>
  </si>
  <si>
    <t>NOM DE L'ORGANISME :</t>
  </si>
  <si>
    <t>Code Postal:</t>
  </si>
  <si>
    <t>Pays:</t>
  </si>
  <si>
    <t>6) Lieu d'implantation du siège social:</t>
  </si>
  <si>
    <t>Descriptif :</t>
  </si>
  <si>
    <t>OLES_Pays</t>
  </si>
  <si>
    <t>OLES_Poste</t>
  </si>
  <si>
    <t>Année</t>
  </si>
  <si>
    <t>AFRIQUE ZONE CFA</t>
  </si>
  <si>
    <t>AFRIQUE HORS CFA</t>
  </si>
  <si>
    <t>OCEAN INDIEN</t>
  </si>
  <si>
    <t>AFRIQUE DU NORD</t>
  </si>
  <si>
    <t>MOYEN ORIENT + TURQUIE</t>
  </si>
  <si>
    <t>AMERIQUE DU NORD</t>
  </si>
  <si>
    <t>MEXIQUE/AMERIQUE CENTRALE/CARAIBES</t>
  </si>
  <si>
    <t>AMERIQUE DU SUD</t>
  </si>
  <si>
    <t>ASIE / OCEANIE</t>
  </si>
  <si>
    <t>UNION EUROPEENNE + AELE</t>
  </si>
  <si>
    <t>Zone géographique</t>
  </si>
  <si>
    <t>PAYS</t>
  </si>
  <si>
    <t>POSTE</t>
  </si>
  <si>
    <t>NOM DE L'ORGANISME</t>
  </si>
  <si>
    <t>Nb de bénéficiaires français ayant obtenu une aide pécuniaire</t>
  </si>
  <si>
    <t>lgn</t>
  </si>
  <si>
    <t>Le</t>
  </si>
  <si>
    <t>Cocher</t>
  </si>
  <si>
    <t>Année de référence de la campagne :</t>
  </si>
  <si>
    <t>Dénomination du ministère :</t>
  </si>
  <si>
    <t>Nom Ministère</t>
  </si>
  <si>
    <t>8) Activité principale de l'organisme ou de l'association</t>
  </si>
  <si>
    <t>• les références de la déclaration à la préfecture ; Département  :</t>
  </si>
  <si>
    <t>• la date de la publication au Journal Officiel:</t>
  </si>
  <si>
    <t>Ville:</t>
  </si>
  <si>
    <t>Pays :</t>
  </si>
  <si>
    <t xml:space="preserve">=&gt; Patrimoine immobilier : </t>
  </si>
  <si>
    <t xml:space="preserve">=&gt; Patrimoine mobilier : </t>
  </si>
  <si>
    <t>TOTAL</t>
  </si>
  <si>
    <t>15) Quelle est la valeur du patrimoine de votre association ou organisme ?</t>
  </si>
  <si>
    <t>Droit local</t>
  </si>
  <si>
    <t>Loi 1901</t>
  </si>
  <si>
    <t>Association de bienfaisance</t>
  </si>
  <si>
    <t>Ecole/Orphelinat</t>
  </si>
  <si>
    <t>Aumônerie</t>
  </si>
  <si>
    <t>CMS/Dispensaire</t>
  </si>
  <si>
    <t>Maison de Retraite</t>
  </si>
  <si>
    <t>Objet de l'association</t>
  </si>
  <si>
    <t>Recettes</t>
  </si>
  <si>
    <t>Montant</t>
  </si>
  <si>
    <t>Dons</t>
  </si>
  <si>
    <t>Gouvernement ou organisme local</t>
  </si>
  <si>
    <t>Organisme français</t>
  </si>
  <si>
    <t>Autres recettes</t>
  </si>
  <si>
    <t>Loyer et charges locatives</t>
  </si>
  <si>
    <t>Frais de gestion</t>
  </si>
  <si>
    <t>Frais de personnel</t>
  </si>
  <si>
    <t>Cotisations des membres</t>
  </si>
  <si>
    <t>Remboursement de prêts</t>
  </si>
  <si>
    <t>Secours permanents</t>
  </si>
  <si>
    <t>Secours exceptionnels</t>
  </si>
  <si>
    <t>Secours en nature</t>
  </si>
  <si>
    <t>Prêts</t>
  </si>
  <si>
    <t>Dispositf compensatoire de la réserve parlementaire</t>
  </si>
  <si>
    <t>BÉNIN</t>
  </si>
  <si>
    <t>BURKINA FASO</t>
  </si>
  <si>
    <t>CAMEROUN</t>
  </si>
  <si>
    <t>CÔTE D'IVOIRE</t>
  </si>
  <si>
    <t>GABON</t>
  </si>
  <si>
    <t>MALI</t>
  </si>
  <si>
    <t>NIGER</t>
  </si>
  <si>
    <t>SÉNÉGAL</t>
  </si>
  <si>
    <t>AFRIQUE DU SUD</t>
  </si>
  <si>
    <t>ETHIOPIE</t>
  </si>
  <si>
    <t>MADAGASCAR</t>
  </si>
  <si>
    <t>MAURICE</t>
  </si>
  <si>
    <t>ALGÉRIE</t>
  </si>
  <si>
    <t>MAROC</t>
  </si>
  <si>
    <t>TUNISIE</t>
  </si>
  <si>
    <t>ISRAËL</t>
  </si>
  <si>
    <t>JÉRUSALEM</t>
  </si>
  <si>
    <t>LIBAN</t>
  </si>
  <si>
    <t>TURQUIE</t>
  </si>
  <si>
    <t>CANADA</t>
  </si>
  <si>
    <t>ETATS UNIS</t>
  </si>
  <si>
    <t>COSTA RICA</t>
  </si>
  <si>
    <t>ARGENTINE</t>
  </si>
  <si>
    <t>BOLIVIE</t>
  </si>
  <si>
    <t>BRÉSIL</t>
  </si>
  <si>
    <t>VENEZUELA</t>
  </si>
  <si>
    <t>AUSTRALIE</t>
  </si>
  <si>
    <t>CAMBODGE</t>
  </si>
  <si>
    <t>CORÉE</t>
  </si>
  <si>
    <t>INDE</t>
  </si>
  <si>
    <t>JAPON</t>
  </si>
  <si>
    <t>NÉPAL</t>
  </si>
  <si>
    <t>PHILIPPINES</t>
  </si>
  <si>
    <t>SINGAPOUR</t>
  </si>
  <si>
    <t>VIÊTNAM</t>
  </si>
  <si>
    <t>BELGIQUE</t>
  </si>
  <si>
    <t>ESPAGNE</t>
  </si>
  <si>
    <t>GRÈCE</t>
  </si>
  <si>
    <t>IRLANDE</t>
  </si>
  <si>
    <t>ITALIE</t>
  </si>
  <si>
    <t>LITUANIE</t>
  </si>
  <si>
    <t>LUXEMBOURG</t>
  </si>
  <si>
    <t>PAYS-BAS</t>
  </si>
  <si>
    <t>ROYAUME UNI</t>
  </si>
  <si>
    <t>OLES_Organisme</t>
  </si>
  <si>
    <t>OLES_Subvention_N1</t>
  </si>
  <si>
    <t>SUISSE</t>
  </si>
  <si>
    <t>COTONOU</t>
  </si>
  <si>
    <t>OUAGADOUGOU</t>
  </si>
  <si>
    <t>DOUALA</t>
  </si>
  <si>
    <t>YAOUNDÉ</t>
  </si>
  <si>
    <t>ABIDJAN</t>
  </si>
  <si>
    <t>LIBREVILLE</t>
  </si>
  <si>
    <t>BAMAKO</t>
  </si>
  <si>
    <t>NIAMEY</t>
  </si>
  <si>
    <t>DAKAR</t>
  </si>
  <si>
    <t>JOHANNESBOURG</t>
  </si>
  <si>
    <t>ADDIS ABEBA</t>
  </si>
  <si>
    <t>KINSHASA</t>
  </si>
  <si>
    <t>TANANARIVE</t>
  </si>
  <si>
    <t>PORT-LOUIS</t>
  </si>
  <si>
    <t>ALGER</t>
  </si>
  <si>
    <t>ANNABA</t>
  </si>
  <si>
    <t>ORAN</t>
  </si>
  <si>
    <t>AGADIR</t>
  </si>
  <si>
    <t>CASABLANCA</t>
  </si>
  <si>
    <t>FÈS</t>
  </si>
  <si>
    <t>MARRAKECH</t>
  </si>
  <si>
    <t>RABAT</t>
  </si>
  <si>
    <t>TUNIS</t>
  </si>
  <si>
    <t>TEL AVIV</t>
  </si>
  <si>
    <t>BEYROUTH</t>
  </si>
  <si>
    <t>ISTANBUL</t>
  </si>
  <si>
    <t>MONTRÉAL</t>
  </si>
  <si>
    <t>QUÉBEC</t>
  </si>
  <si>
    <t>NEW YORK</t>
  </si>
  <si>
    <t>SAN FRANCISCO</t>
  </si>
  <si>
    <t>SAN JOSÉ</t>
  </si>
  <si>
    <t>BUENOS AIRES</t>
  </si>
  <si>
    <t>LA PAZ</t>
  </si>
  <si>
    <t>SAO PAULO</t>
  </si>
  <si>
    <t>CARACAS</t>
  </si>
  <si>
    <t>SYDNEY</t>
  </si>
  <si>
    <t>PHNOM PENH</t>
  </si>
  <si>
    <t>SÉOUL</t>
  </si>
  <si>
    <t>PONDICHÉRY</t>
  </si>
  <si>
    <t>TOKYO</t>
  </si>
  <si>
    <t>KATMANDOU</t>
  </si>
  <si>
    <t>MANILLE</t>
  </si>
  <si>
    <t>HANOI</t>
  </si>
  <si>
    <t>HO CHI MINH</t>
  </si>
  <si>
    <t>BRUXELLES</t>
  </si>
  <si>
    <t>BARCELONE</t>
  </si>
  <si>
    <t>MADRID</t>
  </si>
  <si>
    <t>ATHÈNES</t>
  </si>
  <si>
    <t>DUBLIN</t>
  </si>
  <si>
    <t>MILAN</t>
  </si>
  <si>
    <t>VILNIUS</t>
  </si>
  <si>
    <t>AMSTERDAM</t>
  </si>
  <si>
    <t>EDIMBOURG</t>
  </si>
  <si>
    <t>LONDRES</t>
  </si>
  <si>
    <t>GENÈVE</t>
  </si>
  <si>
    <t>OLES_AnneeN</t>
  </si>
  <si>
    <t>ROME</t>
  </si>
  <si>
    <t>OLES</t>
  </si>
  <si>
    <t>ASSOCIATION MÉDICO-SOCIALE DU BÉNIN</t>
  </si>
  <si>
    <t>ASSOCIATION DES FAMILLES FRANCO-BURKINABÉ</t>
  </si>
  <si>
    <t>ASSOCIATION FRANCE SOLIDARITÉ</t>
  </si>
  <si>
    <t>ASSOCIATION D'ENTRAIDE DES FRANÇAIS DE DOUALA</t>
  </si>
  <si>
    <t>AMICALE SOLIDARITÉ SANS FRONTIÈRES</t>
  </si>
  <si>
    <t>ASSOCIATION D'ENTRAIDE MÉDICALE DES FRANÇAIS DU CAMEROUN</t>
  </si>
  <si>
    <t>ASSOCIATION FRANÇAISE DE BIENFAISANCE DE CÔTE D'IVOIRE (AFBCI)</t>
  </si>
  <si>
    <t>ASSOCIATION SOLIDARITÉ DES FRANÇAIS DU GABON</t>
  </si>
  <si>
    <t>ASSOCIATION FRANÇAISE D'ENTRAIDE</t>
  </si>
  <si>
    <t>FR'ENTRAIDE</t>
  </si>
  <si>
    <t>ASSOCIATION D'ENTRAIDE DES FRANÇAIS DU SÉNÉGAL</t>
  </si>
  <si>
    <t>SOCIÉTÉ DE BIENFAISANCE DE JOHANNESBOURG</t>
  </si>
  <si>
    <t>ASSOCIATION FRANÇAISE D'ENTRAIDE DU CAP</t>
  </si>
  <si>
    <t>ASSOCIATION DE SOLIDARITÉ POUR LES  FRANÇAIS EN ETHIOPIE</t>
  </si>
  <si>
    <t>SOCIÉTÉ D'ENTRAIDE ET DE BIENFAISANCE</t>
  </si>
  <si>
    <t>ASSOCIATION DE BIENFAISANCE DE TAMATAVE - MAISON DE RETRAITE</t>
  </si>
  <si>
    <t>ASSOCIATION D'ENTRAIDE DES FRANÇAIS DE MAJUNGA</t>
  </si>
  <si>
    <t>ENFANTS FRANÇAIS DE MADAGASCAR</t>
  </si>
  <si>
    <t>ASSOCIATION FRANÇAISE DE BIENFAISANCE - DIÉGO SUAREZ</t>
  </si>
  <si>
    <t>SOCIÉTÉ FRANÇAISE DE BIENFAISANCE DE MANAKARA</t>
  </si>
  <si>
    <t>CENTRE FRANÇAIS D'ENTRAIDE ET DE SOLIDARITÉ DE MORONDAVA</t>
  </si>
  <si>
    <t>ASSOCIATION FRANÇAISE DE SOLIDARITÉ DE TANANARIVE</t>
  </si>
  <si>
    <t>ASSOCIATION FRANÇAISE DE BIENFAISANCE DE TULÉAR</t>
  </si>
  <si>
    <t>MAISON DE RETRAITE D'ANTSIRABE</t>
  </si>
  <si>
    <t>ASSOCIATION FRANÇAISE DE SOLIDARITÉ</t>
  </si>
  <si>
    <t>CONFÉRENCE ST VINCENT DE PAUL - ALGER</t>
  </si>
  <si>
    <t>PETITES SŒURS DES PAUVRES</t>
  </si>
  <si>
    <t>ASSOCIATION FRANÇAISE DE BIENFAISANCE D'ORANIE (AFBO)</t>
  </si>
  <si>
    <t>SOCIÉTÉ FRANÇAISE DE BIENFAISANCE</t>
  </si>
  <si>
    <t>SOCIÉTÉ FRANÇAISE DE MÉKNÈS</t>
  </si>
  <si>
    <t>SOCIÉTÉ FRANÇAISE DE BIENFAISANCE D'OUJDA</t>
  </si>
  <si>
    <t>ASSOCIATION FRANÇAISE DE BIENFAISANCE</t>
  </si>
  <si>
    <t>ASSOCIATION POUR L'AIDE AUX MÈRES DE FAMILLE</t>
  </si>
  <si>
    <t>ASSOCIATION FRANÇAISE DE BIENFAISANCE DE RABAT-SALÉ</t>
  </si>
  <si>
    <t>FOYER FAMILIAL DELARUE-LANGLOIS</t>
  </si>
  <si>
    <t>SOCIÉTÉ FRANÇAISE D'ENTRAIDE ET DE BIENFAISANCE</t>
  </si>
  <si>
    <t>ASSOCIATION FRANÇAISE DE SOLIDARITÉ DU NORD D'ISRAËL</t>
  </si>
  <si>
    <t>ASSOCIATION FRANÇAISE DE BIENFAISANCE DE TEL AVIV</t>
  </si>
  <si>
    <t>ACTIONS DYNAMIQUES POUR UNE INTÉGRATION RÉUSSIE</t>
  </si>
  <si>
    <t>ASSOCIATION UNION FRANÇAISE</t>
  </si>
  <si>
    <t>UNION FRANÇAISE</t>
  </si>
  <si>
    <t>LES AMIS DU FONDS DES ANCIENS COMBATTANTS</t>
  </si>
  <si>
    <t>SOCIÉTÉ FRANÇAISE DE QUÉBEC</t>
  </si>
  <si>
    <t>ENTRAIDE FRANÇAISE</t>
  </si>
  <si>
    <t>SOCIÉTÉ D'ENTRAIDE</t>
  </si>
  <si>
    <t>FONDATION D'ENTRAIDE DES FRANÇAIS D'ARGENTINE</t>
  </si>
  <si>
    <t>ASSOCIATION DE SOLIDARITÉ FRANÇAISE</t>
  </si>
  <si>
    <t>ASSOCIATION FRANÇAISE DE SOLIDARITÉ DE SAO PAULO</t>
  </si>
  <si>
    <t>SOCIÉTÉ DE BIENFAISANCE "14 JUILLET"</t>
  </si>
  <si>
    <t>PRÉSENCE FRANÇAISE</t>
  </si>
  <si>
    <t>ASSOCIATION D'AIDE SOCIALE DES FRANÇAIS D'AUSTRALIE DU SUD - ADELAÏDE</t>
  </si>
  <si>
    <t>FONDS D'ENTRAIDE SOCIALE CORÉE</t>
  </si>
  <si>
    <t>ORPHELINAT ANNAI VELANGANNI</t>
  </si>
  <si>
    <t>CERTH-INDIA</t>
  </si>
  <si>
    <t>OLES JAPON</t>
  </si>
  <si>
    <t>SOCIÉTÉ FRANÇAISE DE SOLIDARITÉ</t>
  </si>
  <si>
    <t>ASSOCIATION FRANÇAISE DE SINGAPOUR</t>
  </si>
  <si>
    <t>FRANÇAIS SOLIDAIRES</t>
  </si>
  <si>
    <t>COMITÉ DE SOLIDARITÉ DU VIÊTNAM MÉRIDIONAL</t>
  </si>
  <si>
    <t>ENTRAIDE FRANÇAISE DE GAND</t>
  </si>
  <si>
    <t>SOCIÉTÉ FRANÇAISE D'ENTRAIDE DE COURTRAISIS</t>
  </si>
  <si>
    <t>ASSOCIATION FRANÇAISE DE BIENFAISANCE DE LIÈGE</t>
  </si>
  <si>
    <t>ASSOCIATION D'ENTRAIDE AUX FRANÇAIS D'ARAGON</t>
  </si>
  <si>
    <t>ASSOCIATION PRÉSENCE FRANÇAISE AUX BALÉARES</t>
  </si>
  <si>
    <t>SOCIEDAD FRANCESA DE BENEFICENCIA DE VIGO</t>
  </si>
  <si>
    <t>SOCIÉTÉ FRANÇAISE D'AIDE MUTUELLE À BILBAO</t>
  </si>
  <si>
    <t>ASSOCIATION DE BIENFAISANCE FRANCO-ESPAGNOLE DE TENERIFE</t>
  </si>
  <si>
    <t>SOCIÉTÉ FRANÇAISE DE BIENFAISANCE DE MURCIE</t>
  </si>
  <si>
    <t>SOCIÉTÉ FRANÇAISE DE BIENFAISANCE DE VALENCE</t>
  </si>
  <si>
    <t>SOCIÉTÉ FRANÇAISE DE BIENFAISANCE ET D'ENSEIGNEMENT DE SÉVILLE</t>
  </si>
  <si>
    <t>SOCIÉTÉ FRANCO-ESPAGNOLE DE BIENFAISANCE ET D'ENTRAIDE DE LAS PALMAS</t>
  </si>
  <si>
    <t>LA FRATERNITÉ D'ALICANTE</t>
  </si>
  <si>
    <t>ENTRAIDE FRANÇAISE DE MADRID</t>
  </si>
  <si>
    <t>IRISH TOURIST ASSISTANCE SERVICE</t>
  </si>
  <si>
    <t>SOCIÉTÉ FRANÇAISE DE BIENFAISANCE DU PIÉMONT</t>
  </si>
  <si>
    <t>ASSOCIATION DES FRANÇAIS DE NAPLES ET D'ITALIE DU SUD</t>
  </si>
  <si>
    <t>SOCIÉTÉ FRANÇAISE DE BIENFAISANCE DE SICILE</t>
  </si>
  <si>
    <t>ASSOCIATION DES DAMES DE SAINT-LOUIS DES FRANÇAIS DE ROME</t>
  </si>
  <si>
    <t>ASSOCIATION FRANÇAISE D'ENTRAIDE ET DE SOLIDARITÉ</t>
  </si>
  <si>
    <t>SOCIÉTÉ FRANÇAISE DE BIENFAISANCE AUX PAYS-BAS</t>
  </si>
  <si>
    <t>SOCIÉTÉ FRANÇAISE DE BIENFAISANCE D'ECOSSE ET DE L'ILE DE MAN</t>
  </si>
  <si>
    <t>CONSULTATIONS GRATUITES</t>
  </si>
  <si>
    <t xml:space="preserve">LE CENTRE CHARLES PÉGUY </t>
  </si>
  <si>
    <t>SOCIÉTÉ FRANÇAISE DE BIENFAISANCE DE LAUSANNE</t>
  </si>
  <si>
    <t>OLES_Zone_Geo</t>
  </si>
  <si>
    <t>OLES_Montant_SolliciteN</t>
  </si>
  <si>
    <t>OLES_Recommandation_CCPASN</t>
  </si>
  <si>
    <t>OLES_Montant_Prop_PosteN</t>
  </si>
  <si>
    <t>OLES_Nb_Total_Benef_FR</t>
  </si>
  <si>
    <t>OLES_Nb_Total_Benef</t>
  </si>
  <si>
    <t>OLES_Nb_Benef_FR_Aide</t>
  </si>
  <si>
    <t>OLES_Lettre_Demande</t>
  </si>
  <si>
    <t>OLES_Liste_Membres</t>
  </si>
  <si>
    <t>OLES_Liste_Salaries</t>
  </si>
  <si>
    <t>OLES_Rapp_Activite</t>
  </si>
  <si>
    <t>OLES_Liste_Benef</t>
  </si>
  <si>
    <t>OLES_Avis_CCPAS</t>
  </si>
  <si>
    <t>OLES_Fiche_Recap</t>
  </si>
  <si>
    <t>OLES_Fiche_Renseignement</t>
  </si>
  <si>
    <t>OLES_CR_FinancierN1</t>
  </si>
  <si>
    <t>OLES_Prev_BudgetairesN</t>
  </si>
  <si>
    <t>OLES_Statuts</t>
  </si>
  <si>
    <t>OLES_Avis_Motive_CP</t>
  </si>
  <si>
    <t>Autres</t>
  </si>
  <si>
    <t>Loyers perçus</t>
  </si>
  <si>
    <t>Cotisations et Dons</t>
  </si>
  <si>
    <t>Dépenses d'interventions</t>
  </si>
  <si>
    <t>Frais médicaux:</t>
  </si>
  <si>
    <t>Dépenses de fonctionnement</t>
  </si>
  <si>
    <t>- Médicaments (Pharmacies)</t>
  </si>
  <si>
    <t>Autres recettes (veuillez préciser):</t>
  </si>
  <si>
    <t>DÉPENSES PRÉVISIONNELLES</t>
  </si>
  <si>
    <t>RECETTES PRÉVISIONNELLES</t>
  </si>
  <si>
    <t>EXCEDENT PRÉVISIONNEL</t>
  </si>
  <si>
    <t>DÉFICIT PRÉVISIONNEL</t>
  </si>
  <si>
    <r>
      <t>éventuellement</t>
    </r>
    <r>
      <rPr>
        <b/>
        <sz val="12"/>
        <color theme="3"/>
        <rFont val="Times New Roman"/>
        <family val="1"/>
      </rPr>
      <t>, la date de reconnaissance d'utilité publique :</t>
    </r>
  </si>
  <si>
    <r>
      <t xml:space="preserve">     (Remplir une fiche par organisme et adresser chaque dossier complet à la DFAE à l'adresse mail générique: </t>
    </r>
    <r>
      <rPr>
        <b/>
        <u/>
        <sz val="9"/>
        <rFont val="Calibri Light"/>
        <family val="2"/>
      </rPr>
      <t>oles.dfae-paris@diplomatie.gouv.fr</t>
    </r>
    <r>
      <rPr>
        <b/>
        <sz val="9"/>
        <rFont val="Calibri Light"/>
        <family val="2"/>
      </rPr>
      <t>)</t>
    </r>
  </si>
  <si>
    <t xml:space="preserve">     FACULTATIF:</t>
  </si>
  <si>
    <t>♦ Un Contrôleur financier français y siège-t-il?</t>
  </si>
  <si>
    <t>Si oui, indiquez leurs noms et fonctions :</t>
  </si>
  <si>
    <t>Evènements festifs (Gala, Tombola, Vente de charité)</t>
  </si>
  <si>
    <t>Produits financiers (valeurs, placements, intérêts)</t>
  </si>
  <si>
    <t>- Frais d'hospitalisation</t>
  </si>
  <si>
    <t>Autres frais d'assistance (veuillez préciser)</t>
  </si>
  <si>
    <t>Autres dépenses de gestion courante (veuillez préciser) :</t>
  </si>
  <si>
    <t xml:space="preserve">►FICHE RÉCAPITULATIVE </t>
  </si>
  <si>
    <t>(la présente fiche devra parvenir au Département au sein de ce fichier excel et au format pdf une fois signée par le chef de poste)</t>
  </si>
  <si>
    <t>(deuxième onglet du présent fichier excel)</t>
  </si>
  <si>
    <t>(troisième onglet du présent fichier excel)</t>
  </si>
  <si>
    <t>(quatrième onglet du présent fichier excel)</t>
  </si>
  <si>
    <r>
      <t>► STATUTS</t>
    </r>
    <r>
      <rPr>
        <b/>
        <i/>
        <sz val="9"/>
        <color theme="3"/>
        <rFont val="Times New Roman"/>
        <family val="1"/>
      </rPr>
      <t/>
    </r>
  </si>
  <si>
    <t xml:space="preserve"> (à fournir uniquement si les statuts n'étaient pas régulièrement enregistrés auprès des autorités lors de la campagne précédente ou s'ils ont été modifiés)</t>
  </si>
  <si>
    <t>Adresse :</t>
  </si>
  <si>
    <t>7) Pour les associations de Loi 1901, indiquez :</t>
  </si>
  <si>
    <t>Numéro d'enregistrement :</t>
  </si>
  <si>
    <t>Subventions d'autres associations</t>
  </si>
  <si>
    <t>OLES_Date_Demande</t>
  </si>
  <si>
    <t>OLES_Visa_CP</t>
  </si>
  <si>
    <t>OLES_Nom_Association</t>
  </si>
  <si>
    <t>OLES_Date_Creation</t>
  </si>
  <si>
    <t>OLES_CR_Date</t>
  </si>
  <si>
    <t>OLES_Nou_OrgAsso</t>
  </si>
  <si>
    <t>Identique à la rubrique 3</t>
  </si>
  <si>
    <t xml:space="preserve">Autre (à préciser) : </t>
  </si>
  <si>
    <t>Enregistrement impossible (veuillez en préciser les raisons) :</t>
  </si>
  <si>
    <t>OLES_Avis_Chef_Poste</t>
  </si>
  <si>
    <t>OLES_Ville</t>
  </si>
  <si>
    <t>Statut</t>
  </si>
  <si>
    <t>OLES_Adresse_Poste</t>
  </si>
  <si>
    <t>OLES_Code_Postal</t>
  </si>
  <si>
    <t>OLES_Tel1</t>
  </si>
  <si>
    <t>OLES_Tel2</t>
  </si>
  <si>
    <t>OLES_Tel3</t>
  </si>
  <si>
    <t>OLES_Statut</t>
  </si>
  <si>
    <t>OLES_Prec_Statut</t>
  </si>
  <si>
    <t>OLES_Identique3</t>
  </si>
  <si>
    <t>OLES_Implant_Adresse</t>
  </si>
  <si>
    <t>OLES_Implant_Ville</t>
  </si>
  <si>
    <t>OLES_Implant_Pays</t>
  </si>
  <si>
    <t>OLES_Ref_Declaration</t>
  </si>
  <si>
    <t>OLES_N°Enrg_Declaration</t>
  </si>
  <si>
    <t>OLES_Date_PublicationJO</t>
  </si>
  <si>
    <t>OLES_Date_Rec_UtilPub</t>
  </si>
  <si>
    <t>OLES_Activ_Princ</t>
  </si>
  <si>
    <t>OLES_PrecSiAutre</t>
  </si>
  <si>
    <t>OLES_Nom_President</t>
  </si>
  <si>
    <t>OLES_Nom_Directeur</t>
  </si>
  <si>
    <t>OLES_Nom_SG</t>
  </si>
  <si>
    <t>OLES_SiCommissAuxComptes</t>
  </si>
  <si>
    <t>OLES_NbSal_TempsComplet</t>
  </si>
  <si>
    <t>OLES_SiMembresMinistere</t>
  </si>
  <si>
    <t>OLES_NomsetFonctions1</t>
  </si>
  <si>
    <t>OLES_NomsetFonctions2</t>
  </si>
  <si>
    <t>OLES_Patrimoine_Immo</t>
  </si>
  <si>
    <t>OLES_Descr_Pat_Immo</t>
  </si>
  <si>
    <t>OLES_Patrimoine_mob</t>
  </si>
  <si>
    <t>OLES_Descr_Pat_mob</t>
  </si>
  <si>
    <t>OLES_Total_Patrimoine</t>
  </si>
  <si>
    <t>OLES_CR_ExcedentN1</t>
  </si>
  <si>
    <t>OLES_CR_Cotisations_Membres</t>
  </si>
  <si>
    <t>OLES_CR_Dons</t>
  </si>
  <si>
    <t>OLES_CR_Remb_Prets</t>
  </si>
  <si>
    <t>OLES_CR_Gouv_Org_Local</t>
  </si>
  <si>
    <t>OLES_CR_Subv_Autres_Asso</t>
  </si>
  <si>
    <t>OLES_CR_Even_Festifs</t>
  </si>
  <si>
    <t>OLES_CR_Loyers_Percus</t>
  </si>
  <si>
    <t>OLES_CR_Produits_financiers</t>
  </si>
  <si>
    <t>OLES_CR_Autres_Recettes</t>
  </si>
  <si>
    <t>OLES_CR_Organisme_FR</t>
  </si>
  <si>
    <t>OLES_CR_Dispo_Comp</t>
  </si>
  <si>
    <t>OLES_CR_DeficitN1</t>
  </si>
  <si>
    <t>OLES_CR_Secours_Permanents</t>
  </si>
  <si>
    <t>OLES_CR_Secours_exceptionnels</t>
  </si>
  <si>
    <t>OLES_CR_Secours_Nature</t>
  </si>
  <si>
    <t>OLES_CR_Prets</t>
  </si>
  <si>
    <t>OLES_CR_Medicaments</t>
  </si>
  <si>
    <t>OLES_CR_Autres_Frais_Assistance</t>
  </si>
  <si>
    <t>OLES_CR_PrecAutresRecettes1</t>
  </si>
  <si>
    <t>OLES_CR_PrecAutresRecettes2</t>
  </si>
  <si>
    <t>OLES_CR_PrecAutresRecettes3</t>
  </si>
  <si>
    <t>OLES_CR_PrecAutresRecettes4</t>
  </si>
  <si>
    <t>OLES_CR_PrecAutresRecettes5</t>
  </si>
  <si>
    <t>OLES_CR_Frais_Hosp</t>
  </si>
  <si>
    <t>OLES_CR_PrecAutresFrais1</t>
  </si>
  <si>
    <t>OLES_CR_PrecAutresFrais2</t>
  </si>
  <si>
    <t>OLES_CR_Tot_Depenses_Interv</t>
  </si>
  <si>
    <t>OLES_CR_Loyer_Charges</t>
  </si>
  <si>
    <t>OLES_CR_Frais_Personnel</t>
  </si>
  <si>
    <t>OLES_CR_Frais_Gestion</t>
  </si>
  <si>
    <t>OLES_CR_Autres_Depenses</t>
  </si>
  <si>
    <t>OLES_CR_PrecAutres_Depenses1</t>
  </si>
  <si>
    <t>OLES_CR_PrecAutres_Depenses2</t>
  </si>
  <si>
    <t>OLES_CR_PrecAutres_Depenses3</t>
  </si>
  <si>
    <t>OLES_CR_PrecAutres_Depenses4</t>
  </si>
  <si>
    <t>OLES_CR_PrecAutres_Depenses5</t>
  </si>
  <si>
    <t>OLES_CR_Tot_Autres_RecettesN</t>
  </si>
  <si>
    <t>OLES_CR_ExcedentN2</t>
  </si>
  <si>
    <t>OLES_CR_Total_RecettesN1</t>
  </si>
  <si>
    <t>OLES_CR_DeficitN2</t>
  </si>
  <si>
    <t>OLES_CR_Tot_DepensesN1</t>
  </si>
  <si>
    <t>OLES_PREV_Date</t>
  </si>
  <si>
    <t>OLES_PREV_ExcedentN1</t>
  </si>
  <si>
    <t>OLES_PREV_Cotisations_Membres</t>
  </si>
  <si>
    <t>OLES_PREV_Dons</t>
  </si>
  <si>
    <t>OLES_PREV_Remb_Prets</t>
  </si>
  <si>
    <t>OLES_PREV_Tot_Cotisations_Dons</t>
  </si>
  <si>
    <t>OLES_CR_Tot_Cotisations_Dons</t>
  </si>
  <si>
    <t>OLES_PREV_SubvAnn_MEAE</t>
  </si>
  <si>
    <t>OLES_PREV_SubvExcept_MEAE</t>
  </si>
  <si>
    <t>OLES_PREV_Tot_Dotations_MEAE</t>
  </si>
  <si>
    <t>OLES_PREV_Gouv_Org_Local</t>
  </si>
  <si>
    <t>OLES_PREV_Organisme_FR</t>
  </si>
  <si>
    <t>OLES_PREV_Subv_Autres_Asso</t>
  </si>
  <si>
    <t>OLES_PREV_Dispo_Comp</t>
  </si>
  <si>
    <t>OLES_PREV_Autres_Subv</t>
  </si>
  <si>
    <t>OLES_PREV_Tot_Autres_Subv_hors_MEAE</t>
  </si>
  <si>
    <t>OLES_PREV_Even_Festifs</t>
  </si>
  <si>
    <t>OLES_PREV_Loyers_Percus</t>
  </si>
  <si>
    <t>OLES_PREV_Produits_financiers</t>
  </si>
  <si>
    <t>OLES_PREV_Autres_Recettes</t>
  </si>
  <si>
    <t>OLES_PREV_PrecAutresRecettes1</t>
  </si>
  <si>
    <t>OLES_PREV_PrecAutresRecettes2</t>
  </si>
  <si>
    <t>OLES_PREV_PrecAutresRecettes3</t>
  </si>
  <si>
    <t>OLES_PREV_PrecAutresRecettes4</t>
  </si>
  <si>
    <t>OLES_PREV_PrecAutresRecettes5</t>
  </si>
  <si>
    <t>OLES_Recettes_PREV</t>
  </si>
  <si>
    <t>OLES_Excedent_PREV</t>
  </si>
  <si>
    <t>OLES_PREV_Tot_Autres_Recettes</t>
  </si>
  <si>
    <t>OLES_PREV_DeficitN1</t>
  </si>
  <si>
    <t>OLES_PREV_Secours_Permanents</t>
  </si>
  <si>
    <t>OLES_PREV_Secours_exceptionnels</t>
  </si>
  <si>
    <t>OLES_PREV_Secours_Nature</t>
  </si>
  <si>
    <t>OLES_PREV_Prets</t>
  </si>
  <si>
    <t>OLES_PREV_Frais_Hosp</t>
  </si>
  <si>
    <t>OLES_PREV_Medicaments</t>
  </si>
  <si>
    <t>OLES_PREV_Autres_Frais_Assistance</t>
  </si>
  <si>
    <t>OLES_PREV_PrecAutresFrais1</t>
  </si>
  <si>
    <t>OLES_PREV_PrecAutresFrais2</t>
  </si>
  <si>
    <t>OLES_PREV_Tot_Depenses_Interv</t>
  </si>
  <si>
    <t>OLES_PREV_Loyer_Charges</t>
  </si>
  <si>
    <t>OLES_PREV_Frais_Personnel</t>
  </si>
  <si>
    <t>OLES_PREV_Frais_Gestion</t>
  </si>
  <si>
    <t>OLES_PREV_Autres_Depenses</t>
  </si>
  <si>
    <t>OLES_PREV_PrecAutres_Depenses1</t>
  </si>
  <si>
    <t>OLES_PREV_PrecAutres_Depenses2</t>
  </si>
  <si>
    <t>OLES_PREV_PrecAutres_Depenses3</t>
  </si>
  <si>
    <t>OLES_PREV_PrecAutres_Depenses4</t>
  </si>
  <si>
    <t>OLES_PREV_PrecAutres_Depenses5</t>
  </si>
  <si>
    <t>OLES_CR_Depenses_Fonctionnement</t>
  </si>
  <si>
    <t>OLES_PREV_Depenses_Fonctionnement</t>
  </si>
  <si>
    <t>OLES_Depenses_PREV</t>
  </si>
  <si>
    <t>OLES_Deficit_PREV</t>
  </si>
  <si>
    <t>Commissaire aux comptes</t>
  </si>
  <si>
    <t>13) Indiquez le nombre de vos salariés à temps complet:</t>
  </si>
  <si>
    <t>Contrôleur financier</t>
  </si>
  <si>
    <t>Membres du ministère</t>
  </si>
  <si>
    <t>POSTE :</t>
  </si>
  <si>
    <t>Dépenses</t>
  </si>
  <si>
    <t>En cours d'enregistrement (préciser si droit local ou loi 1901):</t>
  </si>
  <si>
    <t>Autre (à préciser)</t>
  </si>
  <si>
    <t>OLES_Implant_CP</t>
  </si>
  <si>
    <t>OLES_SiControleurFinancierFR</t>
  </si>
  <si>
    <t>OLES_Ministere_Ratt_ContrFinancier</t>
  </si>
  <si>
    <t>Ce montant (Excédent ou Déficit) doit impérativement être reporté dans les prévisions budgétaires (onglet 4)</t>
  </si>
  <si>
    <t>CLINIQUE GAMKALLEY</t>
  </si>
  <si>
    <t>ASSOCIATION BEIT ESTHER</t>
  </si>
  <si>
    <t>AUMÔNERIE CATHOLIQUE FRANCOPHONE</t>
  </si>
  <si>
    <t>LOS ANGELES</t>
  </si>
  <si>
    <t>LE DISPENSAIRE FRANÇAIS - SFB</t>
  </si>
  <si>
    <t>REP. DEM.  DU CONGO</t>
  </si>
  <si>
    <t>S'ENTRAIDER</t>
  </si>
  <si>
    <t>CUBA</t>
  </si>
  <si>
    <t>LA HAVANE</t>
  </si>
  <si>
    <t>ONG VOLONTARIAT</t>
  </si>
  <si>
    <t>OLES DE FORT DAUPHIN</t>
  </si>
  <si>
    <t>ASSOCIATION D'ENTRAIDE DES FRANÇAIS DU TCHAD</t>
  </si>
  <si>
    <t>N'DJAMENA</t>
  </si>
  <si>
    <t>TCHAD</t>
  </si>
  <si>
    <t>VEUILLEZ SÉLECTIONNER UN OLES</t>
  </si>
  <si>
    <t>NEW DEHLI</t>
  </si>
  <si>
    <t>ASSOCIATION D'ENTRAIDE DES FRANÇAIS DU CAMBODGE</t>
  </si>
  <si>
    <t>SOCIETE FRANCAISE DE BIENFAISANCE DE MILAN ET DE LOMBARDIE</t>
  </si>
  <si>
    <t>LE COMITE TRICOLORE</t>
  </si>
  <si>
    <t>SOCIETE FRANCAISE DE BIENFAISANCE DE LA PROVINCE DE NAMUR</t>
  </si>
  <si>
    <t>WASHINGTON</t>
  </si>
  <si>
    <t>SOCIÉTÉ FRANÇAISE DE BIENFAISANCE DU QUEENSLAND - FRENCH ASSIST BRISBANE</t>
  </si>
  <si>
    <t>UNION FRANCESA DE EX COMBATIENTES</t>
  </si>
  <si>
    <t>(à saisir ci-dessous)</t>
  </si>
  <si>
    <r>
      <t xml:space="preserve">* Avis </t>
    </r>
    <r>
      <rPr>
        <b/>
        <u/>
        <sz val="11"/>
        <rFont val="Arial"/>
        <family val="2"/>
      </rPr>
      <t>motivé</t>
    </r>
    <r>
      <rPr>
        <sz val="11"/>
        <rFont val="Arial"/>
        <family val="2"/>
      </rPr>
      <t xml:space="preserve"> du Chef de poste :</t>
    </r>
  </si>
  <si>
    <t>SOCIETE FRANCAISE DE BIENFAISANCE EN URUGUAY</t>
  </si>
  <si>
    <t>URUGUAY</t>
  </si>
  <si>
    <t>MONTEVIDEO</t>
  </si>
  <si>
    <t>ASSOCIATION FRANCAISE DE BIENFAISANCE D'ANNABA (AFBA)</t>
  </si>
  <si>
    <t>GENEVE</t>
  </si>
  <si>
    <t>FONDATION PHILANTROPIQUE DES FRANCAIS DE SUISSE</t>
  </si>
  <si>
    <t>CONGO</t>
  </si>
  <si>
    <t>BRAZZAVILLE</t>
  </si>
  <si>
    <t>ASSOCIATION FRANCAISE D’ENTRAIDE ET DE BIENFAISANCE (AFEB)</t>
  </si>
  <si>
    <t>POINTE NOIRE</t>
  </si>
  <si>
    <t>ENTRAIDE FRANÇAISE DE BRUXELLES</t>
  </si>
  <si>
    <t>ASSOCIATION DE SOLIDARITE ET D'ENTRAIDE DES FRANCAIS DE SHANGHAI</t>
  </si>
  <si>
    <t>CHINE</t>
  </si>
  <si>
    <t>SHANGHAI</t>
  </si>
  <si>
    <t>BRESIL</t>
  </si>
  <si>
    <t>RIO DE JANEIRO</t>
  </si>
  <si>
    <t>ASSOCIATION DES FRANCAIS DE DJIBOUTI</t>
  </si>
  <si>
    <t>DJIBOUTI</t>
  </si>
  <si>
    <t>CAP TOWN</t>
  </si>
  <si>
    <t>ASSOCIATION D'ENTRAIDE DES FRANÇAIS AU CAMBODGE</t>
  </si>
  <si>
    <t>ASSOCIATION FRANCAISE D'ENTRAIDE ET DE SOLIDARITE (AFES)</t>
  </si>
  <si>
    <t>ASSOCIATION POUR L'EDUCATION ET LES LOISIRS DE PONDICHERY(APELP)</t>
  </si>
  <si>
    <t>ASSOCIATION FRANCAISE DE BIENFAISANCE</t>
  </si>
  <si>
    <t>THAILANDE</t>
  </si>
  <si>
    <t>BANGKOK</t>
  </si>
  <si>
    <t>ASSOCIATION LA FRANCE EN ISAN</t>
  </si>
  <si>
    <t>ASSOCIATION FRANCAISE DE BIENFAISANCE EN THAILANDE</t>
  </si>
  <si>
    <t>BONJOUR PHUKET</t>
  </si>
  <si>
    <t>BANGKOK ACCUEIL</t>
  </si>
  <si>
    <t>ENTRAIDE FLORIDIENNE</t>
  </si>
  <si>
    <t>MIAMI</t>
  </si>
  <si>
    <t>ASSOCIATION SOLIDARITE ENTRAIDE DJIBOUTI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</si>
</sst>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\ &quot;€&quot;"/>
    <numFmt numFmtId="166" formatCode="#,##0.00\ _€"/>
    <numFmt numFmtId="167" formatCode="#,##0.00\ &quot;€&quot;"/>
  </numFmts>
  <fonts count="139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theme="0"/>
      <name val="Times New Roman"/>
      <family val="2"/>
      <scheme val="minor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b/>
      <i/>
      <sz val="10"/>
      <color theme="5" tint="-0.249977111117893"/>
      <name val="Arial"/>
      <family val="2"/>
    </font>
    <font>
      <b/>
      <i/>
      <sz val="10"/>
      <name val="Arial"/>
      <family val="2"/>
    </font>
    <font>
      <sz val="10"/>
      <color theme="5"/>
      <name val="Arial"/>
      <family val="2"/>
    </font>
    <font>
      <sz val="10"/>
      <color theme="3"/>
      <name val="Arial"/>
      <family val="2"/>
    </font>
    <font>
      <sz val="11"/>
      <color rgb="FFFF0000"/>
      <name val="Arial"/>
      <family val="2"/>
    </font>
    <font>
      <sz val="11"/>
      <color rgb="FF9C0006"/>
      <name val="Times New Roman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theme="3"/>
      <name val="Arial"/>
      <family val="2"/>
    </font>
    <font>
      <sz val="11"/>
      <color theme="0"/>
      <name val="Calibri"/>
      <family val="2"/>
    </font>
    <font>
      <sz val="9"/>
      <name val="Arial"/>
      <family val="2"/>
    </font>
    <font>
      <sz val="14"/>
      <name val="Arial"/>
      <family val="2"/>
    </font>
    <font>
      <i/>
      <sz val="10"/>
      <color theme="1" tint="0.34998626667073579"/>
      <name val="Times New Roman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6"/>
      <color theme="0"/>
      <name val="Times New Roman"/>
      <family val="1"/>
    </font>
    <font>
      <b/>
      <sz val="13"/>
      <color theme="3"/>
      <name val="Calibri Light"/>
      <family val="2"/>
    </font>
    <font>
      <b/>
      <sz val="13"/>
      <color theme="0"/>
      <name val="Calibri Light"/>
      <family val="2"/>
    </font>
    <font>
      <sz val="13"/>
      <color rgb="FFFF0000"/>
      <name val="Calibri Light"/>
      <family val="2"/>
    </font>
    <font>
      <b/>
      <sz val="13"/>
      <color rgb="FFFF0000"/>
      <name val="Calibri Light"/>
      <family val="2"/>
    </font>
    <font>
      <sz val="12"/>
      <color rgb="FFFF0000"/>
      <name val="Calibri Light"/>
      <family val="2"/>
    </font>
    <font>
      <b/>
      <sz val="12"/>
      <color rgb="FFFF0000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8"/>
      <color rgb="FF000000"/>
      <name val="Tahoma"/>
      <family val="2"/>
    </font>
    <font>
      <b/>
      <sz val="15"/>
      <name val="Times New Roman"/>
      <family val="1"/>
    </font>
    <font>
      <sz val="10"/>
      <color theme="0" tint="-0.499984740745262"/>
      <name val="Arial"/>
      <family val="2"/>
    </font>
    <font>
      <sz val="9"/>
      <name val="Times New Roman"/>
      <family val="2"/>
      <scheme val="minor"/>
    </font>
    <font>
      <sz val="9"/>
      <color rgb="FFFF0000"/>
      <name val="Times New Roman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4"/>
      <name val="Calibri Light"/>
      <family val="2"/>
    </font>
    <font>
      <b/>
      <sz val="18"/>
      <color theme="0"/>
      <name val="Calibri Light"/>
      <family val="2"/>
    </font>
    <font>
      <sz val="18"/>
      <color rgb="FFFF0000"/>
      <name val="Calibri Light"/>
      <family val="2"/>
    </font>
    <font>
      <sz val="18"/>
      <name val="Calibri Light"/>
      <family val="2"/>
    </font>
    <font>
      <b/>
      <sz val="18"/>
      <color rgb="FF002060"/>
      <name val="Calibri Light"/>
      <family val="2"/>
    </font>
    <font>
      <sz val="14"/>
      <color theme="0" tint="-0.499984740745262"/>
      <name val="Arial"/>
      <family val="2"/>
    </font>
    <font>
      <b/>
      <sz val="22"/>
      <color theme="0"/>
      <name val="Calibri Light"/>
      <family val="2"/>
    </font>
    <font>
      <b/>
      <sz val="28"/>
      <color theme="0"/>
      <name val="Calibri Light"/>
      <family val="2"/>
    </font>
    <font>
      <b/>
      <sz val="22"/>
      <name val="Calibri Light"/>
      <family val="2"/>
    </font>
    <font>
      <b/>
      <sz val="22"/>
      <color rgb="FF002060"/>
      <name val="Calibri Light"/>
      <family val="2"/>
    </font>
    <font>
      <b/>
      <sz val="36"/>
      <color theme="0"/>
      <name val="Times New Roman"/>
      <family val="1"/>
    </font>
    <font>
      <b/>
      <sz val="14"/>
      <color theme="0" tint="-0.499984740745262"/>
      <name val="Arial"/>
      <family val="2"/>
    </font>
    <font>
      <b/>
      <u/>
      <sz val="16"/>
      <name val="Calibri Light"/>
      <family val="2"/>
    </font>
    <font>
      <sz val="22"/>
      <name val="Arial"/>
      <family val="2"/>
    </font>
    <font>
      <b/>
      <sz val="22"/>
      <color theme="3"/>
      <name val="Calibri Light"/>
      <family val="2"/>
    </font>
    <font>
      <sz val="22"/>
      <color theme="3"/>
      <name val="Calibri Light"/>
      <family val="2"/>
    </font>
    <font>
      <b/>
      <i/>
      <sz val="18"/>
      <color theme="0"/>
      <name val="Times New Roman"/>
      <family val="1"/>
    </font>
    <font>
      <b/>
      <sz val="12"/>
      <color theme="3"/>
      <name val="Calibri Light"/>
      <family val="2"/>
    </font>
    <font>
      <b/>
      <sz val="22"/>
      <color theme="0"/>
      <name val="Times New Roman"/>
      <family val="1"/>
    </font>
    <font>
      <b/>
      <sz val="28"/>
      <color theme="0"/>
      <name val="Times New Roman"/>
      <family val="1"/>
    </font>
    <font>
      <b/>
      <i/>
      <sz val="14"/>
      <color theme="3"/>
      <name val="Times New Roman"/>
      <family val="1"/>
    </font>
    <font>
      <b/>
      <u/>
      <sz val="12"/>
      <name val="Times New Roman"/>
      <family val="1"/>
    </font>
    <font>
      <sz val="11"/>
      <name val="Arial"/>
      <family val="2"/>
    </font>
    <font>
      <sz val="16"/>
      <name val="Arial"/>
      <family val="2"/>
    </font>
    <font>
      <b/>
      <sz val="14"/>
      <color theme="3"/>
      <name val="Calibri Light"/>
      <family val="2"/>
    </font>
    <font>
      <b/>
      <u/>
      <sz val="22"/>
      <name val="Times New Roman"/>
      <family val="1"/>
    </font>
    <font>
      <b/>
      <i/>
      <sz val="16"/>
      <color theme="3"/>
      <name val="Times New Roman"/>
      <family val="1"/>
    </font>
    <font>
      <b/>
      <sz val="22"/>
      <name val="Times New Roman"/>
      <family val="1"/>
      <scheme val="minor"/>
    </font>
    <font>
      <b/>
      <i/>
      <sz val="12"/>
      <color theme="0"/>
      <name val="Times New Roman"/>
      <family val="1"/>
    </font>
    <font>
      <b/>
      <sz val="8"/>
      <name val="Times New Roman"/>
      <family val="2"/>
      <scheme val="minor"/>
    </font>
    <font>
      <b/>
      <u/>
      <sz val="11"/>
      <name val="Arial"/>
      <family val="2"/>
    </font>
    <font>
      <b/>
      <u/>
      <sz val="18"/>
      <name val="Times New Roman"/>
      <family val="1"/>
      <scheme val="minor"/>
    </font>
    <font>
      <b/>
      <sz val="16"/>
      <color rgb="FF002060"/>
      <name val="Calibri Light"/>
      <family val="2"/>
    </font>
    <font>
      <b/>
      <i/>
      <sz val="10"/>
      <color theme="3"/>
      <name val="Times New Roman"/>
      <family val="1"/>
    </font>
    <font>
      <b/>
      <i/>
      <sz val="9"/>
      <color theme="3"/>
      <name val="Times New Roman"/>
      <family val="1"/>
    </font>
    <font>
      <b/>
      <sz val="12"/>
      <color rgb="FF000000"/>
      <name val="Times New Roman"/>
      <family val="1"/>
    </font>
    <font>
      <b/>
      <i/>
      <sz val="10"/>
      <color theme="3"/>
      <name val="Times New Roman"/>
      <family val="1"/>
      <scheme val="minor"/>
    </font>
    <font>
      <b/>
      <sz val="12"/>
      <name val="Times New Roman"/>
      <family val="1"/>
      <scheme val="minor"/>
    </font>
    <font>
      <b/>
      <sz val="11"/>
      <name val="Calibri"/>
      <family val="2"/>
    </font>
    <font>
      <b/>
      <sz val="16"/>
      <color theme="3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theme="5" tint="-0.249977111117893"/>
      <name val="Arial"/>
      <family val="2"/>
    </font>
    <font>
      <b/>
      <sz val="14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5"/>
      <name val="Arial"/>
      <family val="2"/>
    </font>
    <font>
      <b/>
      <sz val="18"/>
      <color theme="5"/>
      <name val="Arial"/>
      <family val="2"/>
    </font>
    <font>
      <b/>
      <i/>
      <sz val="10"/>
      <color theme="6" tint="-0.499984740745262"/>
      <name val="Arial"/>
      <family val="2"/>
    </font>
    <font>
      <b/>
      <i/>
      <sz val="10"/>
      <color theme="7"/>
      <name val="Arial"/>
      <family val="2"/>
    </font>
    <font>
      <b/>
      <sz val="18"/>
      <color theme="6" tint="-0.499984740745262"/>
      <name val="Arial"/>
      <family val="2"/>
    </font>
    <font>
      <b/>
      <sz val="14"/>
      <color theme="0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sz val="18"/>
      <color theme="0"/>
      <name val="Calibri Light"/>
      <family val="2"/>
    </font>
    <font>
      <sz val="14"/>
      <color theme="0"/>
      <name val="Arial"/>
      <family val="2"/>
    </font>
    <font>
      <sz val="11"/>
      <color theme="0"/>
      <name val="Times New Roman"/>
      <family val="1"/>
    </font>
    <font>
      <b/>
      <i/>
      <sz val="16"/>
      <color theme="0"/>
      <name val="Times New Roman"/>
      <family val="1"/>
    </font>
    <font>
      <sz val="22"/>
      <color theme="0"/>
      <name val="Arial"/>
      <family val="2"/>
    </font>
    <font>
      <b/>
      <sz val="16"/>
      <color theme="0"/>
      <name val="Calibri Light"/>
      <family val="2"/>
    </font>
    <font>
      <b/>
      <u/>
      <sz val="22"/>
      <color theme="0"/>
      <name val="Arial"/>
      <family val="2"/>
    </font>
    <font>
      <sz val="22"/>
      <color theme="0"/>
      <name val="Calibri Light"/>
      <family val="2"/>
    </font>
    <font>
      <b/>
      <i/>
      <sz val="12"/>
      <color theme="3"/>
      <name val="Arial"/>
      <family val="2"/>
    </font>
    <font>
      <b/>
      <u/>
      <sz val="12"/>
      <color theme="3"/>
      <name val="Times New Roman"/>
      <family val="1"/>
    </font>
    <font>
      <b/>
      <sz val="12"/>
      <color theme="3"/>
      <name val="Times New Roman"/>
      <family val="1"/>
      <scheme val="minor"/>
    </font>
    <font>
      <b/>
      <sz val="12"/>
      <color theme="3"/>
      <name val="Times New Roman"/>
      <family val="1"/>
    </font>
    <font>
      <b/>
      <i/>
      <sz val="12"/>
      <color theme="3"/>
      <name val="Times New Roman"/>
      <family val="1"/>
    </font>
    <font>
      <b/>
      <sz val="14"/>
      <color theme="0"/>
      <name val="Calibri Light"/>
      <family val="2"/>
    </font>
    <font>
      <b/>
      <sz val="14"/>
      <color rgb="FF00206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u/>
      <sz val="9"/>
      <name val="Calibri Light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scheme val="minor"/>
    </font>
    <font>
      <b/>
      <sz val="11"/>
      <color theme="3"/>
      <name val="Calibri Light"/>
      <family val="2"/>
    </font>
    <font>
      <b/>
      <sz val="10"/>
      <color theme="3"/>
      <name val="Calibri Light"/>
      <family val="2"/>
    </font>
    <font>
      <b/>
      <i/>
      <sz val="9"/>
      <name val="Arial"/>
      <family val="2"/>
    </font>
    <font>
      <b/>
      <sz val="9"/>
      <color indexed="81"/>
      <name val="Calibri"/>
      <family val="2"/>
    </font>
    <font>
      <b/>
      <sz val="10"/>
      <color indexed="81"/>
      <name val="Calibri"/>
      <family val="2"/>
    </font>
    <font>
      <b/>
      <i/>
      <sz val="10"/>
      <color indexed="81"/>
      <name val="Calibri"/>
      <family val="2"/>
    </font>
    <font>
      <sz val="10"/>
      <name val="Arial"/>
      <family val="2"/>
      <scheme val="major"/>
    </font>
    <font>
      <b/>
      <sz val="12"/>
      <color theme="0" tint="-0.249977111117893"/>
      <name val="Calibri Light"/>
      <family val="2"/>
    </font>
    <font>
      <b/>
      <i/>
      <sz val="11"/>
      <color theme="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/>
      <right style="thin">
        <color theme="4" tint="0.59999389629810485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n">
        <color indexed="64"/>
      </right>
      <top style="thick">
        <color theme="0" tint="-0.34998626667073579"/>
      </top>
      <bottom/>
      <diagonal/>
    </border>
    <border>
      <left style="thin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8" fillId="2" borderId="0" applyNumberFormat="0" applyBorder="0" applyAlignment="0" applyProtection="0"/>
    <xf numFmtId="0" fontId="4" fillId="0" borderId="0"/>
    <xf numFmtId="0" fontId="20" fillId="5" borderId="0" applyNumberFormat="0" applyBorder="0" applyAlignment="0" applyProtection="0"/>
    <xf numFmtId="0" fontId="4" fillId="0" borderId="0"/>
    <xf numFmtId="0" fontId="23" fillId="0" borderId="0"/>
    <xf numFmtId="9" fontId="4" fillId="0" borderId="0" applyFont="0" applyFill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0" borderId="0"/>
  </cellStyleXfs>
  <cellXfs count="617">
    <xf numFmtId="0" fontId="0" fillId="0" borderId="0" xfId="0"/>
    <xf numFmtId="0" fontId="5" fillId="0" borderId="0" xfId="0" applyFont="1"/>
    <xf numFmtId="0" fontId="12" fillId="0" borderId="0" xfId="0" applyFont="1"/>
    <xf numFmtId="0" fontId="10" fillId="0" borderId="0" xfId="2" applyFont="1" applyFill="1" applyBorder="1" applyAlignment="1">
      <alignment horizontal="left" vertical="center"/>
    </xf>
    <xf numFmtId="0" fontId="5" fillId="0" borderId="0" xfId="0" applyFont="1" applyBorder="1" applyAlignment="1"/>
    <xf numFmtId="0" fontId="9" fillId="0" borderId="0" xfId="0" applyFont="1"/>
    <xf numFmtId="0" fontId="18" fillId="0" borderId="0" xfId="0" applyFont="1"/>
    <xf numFmtId="0" fontId="0" fillId="0" borderId="0" xfId="0" applyBorder="1"/>
    <xf numFmtId="0" fontId="6" fillId="0" borderId="0" xfId="0" applyFont="1"/>
    <xf numFmtId="0" fontId="22" fillId="0" borderId="0" xfId="0" applyFont="1"/>
    <xf numFmtId="0" fontId="24" fillId="0" borderId="0" xfId="0" applyFont="1"/>
    <xf numFmtId="0" fontId="4" fillId="0" borderId="0" xfId="0" applyFont="1"/>
    <xf numFmtId="0" fontId="12" fillId="0" borderId="0" xfId="0" applyFont="1" applyBorder="1"/>
    <xf numFmtId="0" fontId="12" fillId="0" borderId="0" xfId="0" quotePrefix="1" applyFont="1" applyBorder="1"/>
    <xf numFmtId="0" fontId="25" fillId="0" borderId="0" xfId="6" applyFont="1" applyFill="1" applyBorder="1" applyAlignment="1">
      <alignment wrapText="1"/>
    </xf>
    <xf numFmtId="0" fontId="29" fillId="0" borderId="0" xfId="0" applyFont="1"/>
    <xf numFmtId="0" fontId="33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2" fillId="0" borderId="0" xfId="0" applyFont="1" applyFill="1"/>
    <xf numFmtId="0" fontId="42" fillId="0" borderId="0" xfId="0" applyFont="1" applyBorder="1" applyAlignment="1">
      <alignment horizontal="center"/>
    </xf>
    <xf numFmtId="0" fontId="4" fillId="0" borderId="0" xfId="3"/>
    <xf numFmtId="0" fontId="4" fillId="0" borderId="0" xfId="3" applyFont="1" applyBorder="1"/>
    <xf numFmtId="0" fontId="4" fillId="0" borderId="0" xfId="3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93" fillId="0" borderId="0" xfId="3" applyFont="1" applyFill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/>
    </xf>
    <xf numFmtId="3" fontId="7" fillId="0" borderId="0" xfId="3" applyNumberFormat="1" applyFont="1" applyFill="1" applyBorder="1" applyAlignment="1" applyProtection="1">
      <alignment horizontal="center"/>
      <protection locked="0"/>
    </xf>
    <xf numFmtId="3" fontId="96" fillId="0" borderId="0" xfId="3" applyNumberFormat="1" applyFont="1" applyFill="1" applyBorder="1" applyAlignment="1">
      <alignment horizontal="center"/>
    </xf>
    <xf numFmtId="0" fontId="98" fillId="0" borderId="0" xfId="3" applyFont="1" applyBorder="1"/>
    <xf numFmtId="0" fontId="17" fillId="0" borderId="0" xfId="3" applyFont="1" applyBorder="1"/>
    <xf numFmtId="0" fontId="99" fillId="0" borderId="0" xfId="3" applyFont="1" applyBorder="1" applyAlignment="1">
      <alignment horizontal="center" vertical="center" wrapText="1"/>
    </xf>
    <xf numFmtId="167" fontId="95" fillId="0" borderId="0" xfId="3" applyNumberFormat="1" applyFont="1" applyFill="1" applyBorder="1" applyAlignment="1">
      <alignment horizontal="center" vertical="center"/>
    </xf>
    <xf numFmtId="0" fontId="4" fillId="0" borderId="27" xfId="3" applyFont="1" applyBorder="1"/>
    <xf numFmtId="165" fontId="4" fillId="0" borderId="0" xfId="3" applyNumberFormat="1" applyFont="1" applyBorder="1"/>
    <xf numFmtId="0" fontId="102" fillId="0" borderId="0" xfId="3" applyFont="1" applyBorder="1" applyAlignment="1">
      <alignment horizontal="center" vertical="center" wrapText="1"/>
    </xf>
    <xf numFmtId="0" fontId="17" fillId="0" borderId="0" xfId="3" applyFont="1" applyFill="1" applyBorder="1"/>
    <xf numFmtId="0" fontId="95" fillId="0" borderId="0" xfId="3" applyFont="1" applyFill="1" applyBorder="1" applyAlignment="1">
      <alignment horizontal="center" vertical="center"/>
    </xf>
    <xf numFmtId="0" fontId="99" fillId="0" borderId="0" xfId="3" applyFont="1" applyFill="1" applyBorder="1" applyAlignment="1">
      <alignment horizontal="center" vertical="center" wrapText="1"/>
    </xf>
    <xf numFmtId="0" fontId="25" fillId="0" borderId="0" xfId="6" applyFont="1" applyFill="1" applyBorder="1" applyAlignment="1">
      <alignment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quotePrefix="1" applyFont="1" applyFill="1" applyBorder="1" applyAlignment="1">
      <alignment horizontal="left" vertical="center" wrapText="1"/>
    </xf>
    <xf numFmtId="0" fontId="4" fillId="0" borderId="0" xfId="3" applyFill="1" applyBorder="1"/>
    <xf numFmtId="0" fontId="7" fillId="10" borderId="25" xfId="3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21" fillId="0" borderId="0" xfId="3" applyFont="1" applyBorder="1" applyAlignment="1">
      <alignment horizontal="center" vertical="center"/>
    </xf>
    <xf numFmtId="165" fontId="4" fillId="9" borderId="35" xfId="3" applyNumberFormat="1" applyFont="1" applyFill="1" applyBorder="1" applyAlignment="1" applyProtection="1">
      <alignment horizontal="center" vertical="center" wrapText="1"/>
      <protection locked="0"/>
    </xf>
    <xf numFmtId="165" fontId="4" fillId="9" borderId="36" xfId="3" applyNumberFormat="1" applyFont="1" applyFill="1" applyBorder="1" applyAlignment="1" applyProtection="1">
      <alignment horizontal="center" vertical="center" wrapText="1"/>
      <protection locked="0"/>
    </xf>
    <xf numFmtId="165" fontId="97" fillId="11" borderId="28" xfId="3" applyNumberFormat="1" applyFont="1" applyFill="1" applyBorder="1" applyAlignment="1" applyProtection="1">
      <alignment horizontal="center" vertical="center"/>
    </xf>
    <xf numFmtId="0" fontId="96" fillId="0" borderId="0" xfId="3" applyFont="1" applyFill="1" applyBorder="1" applyAlignment="1">
      <alignment horizontal="left" indent="2"/>
    </xf>
    <xf numFmtId="165" fontId="7" fillId="11" borderId="28" xfId="3" applyNumberFormat="1" applyFont="1" applyFill="1" applyBorder="1" applyAlignment="1" applyProtection="1">
      <alignment horizontal="center" vertical="center"/>
    </xf>
    <xf numFmtId="0" fontId="96" fillId="0" borderId="0" xfId="3" applyFont="1" applyBorder="1" applyAlignment="1">
      <alignment horizontal="left" indent="2"/>
    </xf>
    <xf numFmtId="165" fontId="4" fillId="9" borderId="3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Fill="1" applyBorder="1" applyAlignment="1">
      <alignment horizontal="left"/>
    </xf>
    <xf numFmtId="165" fontId="7" fillId="11" borderId="28" xfId="3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104" fillId="0" borderId="0" xfId="0" applyFont="1" applyBorder="1"/>
    <xf numFmtId="0" fontId="104" fillId="0" borderId="0" xfId="0" applyFont="1" applyFill="1" applyBorder="1"/>
    <xf numFmtId="0" fontId="105" fillId="0" borderId="0" xfId="0" applyFont="1" applyBorder="1" applyAlignment="1">
      <alignment horizontal="right" vertical="center"/>
    </xf>
    <xf numFmtId="0" fontId="4" fillId="0" borderId="0" xfId="3" applyFont="1" applyFill="1" applyBorder="1" applyAlignment="1">
      <alignment horizontal="left" indent="2"/>
    </xf>
    <xf numFmtId="0" fontId="4" fillId="0" borderId="0" xfId="3" applyFont="1" applyFill="1" applyBorder="1" applyAlignment="1">
      <alignment horizontal="left"/>
    </xf>
    <xf numFmtId="0" fontId="4" fillId="0" borderId="33" xfId="3" applyFont="1" applyFill="1" applyBorder="1" applyAlignment="1">
      <alignment horizontal="left" indent="2"/>
    </xf>
    <xf numFmtId="0" fontId="96" fillId="0" borderId="29" xfId="3" applyFont="1" applyFill="1" applyBorder="1" applyAlignment="1">
      <alignment horizontal="left" vertical="center" indent="1"/>
    </xf>
    <xf numFmtId="0" fontId="96" fillId="0" borderId="0" xfId="3" applyFont="1" applyFill="1" applyBorder="1" applyAlignment="1">
      <alignment horizontal="left" vertical="center" indent="1"/>
    </xf>
    <xf numFmtId="0" fontId="96" fillId="0" borderId="31" xfId="3" applyFont="1" applyFill="1" applyBorder="1" applyAlignment="1">
      <alignment horizontal="left" vertical="center" indent="1"/>
    </xf>
    <xf numFmtId="0" fontId="42" fillId="0" borderId="0" xfId="0" applyFont="1" applyBorder="1" applyAlignment="1">
      <alignment horizontal="center"/>
    </xf>
    <xf numFmtId="0" fontId="7" fillId="14" borderId="27" xfId="3" applyFont="1" applyFill="1" applyBorder="1" applyAlignment="1">
      <alignment horizontal="left" vertical="center"/>
    </xf>
    <xf numFmtId="0" fontId="12" fillId="14" borderId="26" xfId="3" applyFont="1" applyFill="1" applyBorder="1" applyAlignment="1">
      <alignment horizontal="left" vertical="center"/>
    </xf>
    <xf numFmtId="0" fontId="12" fillId="14" borderId="37" xfId="3" applyFont="1" applyFill="1" applyBorder="1" applyAlignment="1">
      <alignment horizontal="left" vertical="center"/>
    </xf>
    <xf numFmtId="0" fontId="12" fillId="14" borderId="38" xfId="3" applyFont="1" applyFill="1" applyBorder="1" applyAlignment="1">
      <alignment horizontal="left" vertical="center"/>
    </xf>
    <xf numFmtId="0" fontId="12" fillId="14" borderId="37" xfId="3" applyFont="1" applyFill="1" applyBorder="1" applyAlignment="1">
      <alignment horizontal="left"/>
    </xf>
    <xf numFmtId="0" fontId="12" fillId="14" borderId="38" xfId="3" applyFont="1" applyFill="1" applyBorder="1" applyAlignment="1">
      <alignment horizontal="left"/>
    </xf>
    <xf numFmtId="0" fontId="12" fillId="14" borderId="39" xfId="3" applyFont="1" applyFill="1" applyBorder="1" applyAlignment="1">
      <alignment horizontal="left"/>
    </xf>
    <xf numFmtId="0" fontId="4" fillId="13" borderId="0" xfId="3" applyFill="1" applyAlignment="1">
      <alignment horizontal="center"/>
    </xf>
    <xf numFmtId="0" fontId="96" fillId="0" borderId="32" xfId="3" applyFont="1" applyFill="1" applyBorder="1" applyAlignment="1">
      <alignment horizontal="left" vertical="center" indent="1"/>
    </xf>
    <xf numFmtId="0" fontId="4" fillId="0" borderId="42" xfId="3" applyFont="1" applyFill="1" applyBorder="1" applyAlignment="1">
      <alignment vertical="center"/>
    </xf>
    <xf numFmtId="0" fontId="4" fillId="0" borderId="30" xfId="3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0" fontId="4" fillId="0" borderId="41" xfId="3" applyFont="1" applyFill="1" applyBorder="1" applyAlignment="1">
      <alignment horizontal="left" vertical="center" indent="1"/>
    </xf>
    <xf numFmtId="0" fontId="4" fillId="0" borderId="29" xfId="3" applyFont="1" applyFill="1" applyBorder="1" applyAlignment="1">
      <alignment horizontal="left" vertical="center" indent="1"/>
    </xf>
    <xf numFmtId="0" fontId="4" fillId="0" borderId="31" xfId="3" applyFont="1" applyFill="1" applyBorder="1" applyAlignment="1">
      <alignment horizontal="left" vertical="center" indent="1"/>
    </xf>
    <xf numFmtId="0" fontId="4" fillId="0" borderId="0" xfId="3" applyFont="1" applyFill="1" applyBorder="1" applyAlignment="1">
      <alignment horizontal="left" indent="1"/>
    </xf>
    <xf numFmtId="0" fontId="4" fillId="0" borderId="30" xfId="3" applyFont="1" applyFill="1" applyBorder="1" applyAlignment="1">
      <alignment horizontal="left" vertical="center" indent="1"/>
    </xf>
    <xf numFmtId="165" fontId="7" fillId="11" borderId="35" xfId="3" applyNumberFormat="1" applyFont="1" applyFill="1" applyBorder="1" applyAlignment="1" applyProtection="1">
      <alignment horizontal="center" vertical="center"/>
    </xf>
    <xf numFmtId="0" fontId="12" fillId="14" borderId="38" xfId="3" applyFont="1" applyFill="1" applyBorder="1" applyAlignment="1">
      <alignment horizontal="left" vertical="top"/>
    </xf>
    <xf numFmtId="0" fontId="42" fillId="11" borderId="35" xfId="0" applyFont="1" applyFill="1" applyBorder="1"/>
    <xf numFmtId="165" fontId="7" fillId="11" borderId="32" xfId="3" applyNumberFormat="1" applyFont="1" applyFill="1" applyBorder="1" applyAlignment="1">
      <alignment horizontal="center" vertical="center"/>
    </xf>
    <xf numFmtId="165" fontId="97" fillId="11" borderId="38" xfId="3" applyNumberFormat="1" applyFont="1" applyFill="1" applyBorder="1" applyAlignment="1" applyProtection="1">
      <alignment horizontal="center" vertical="center"/>
    </xf>
    <xf numFmtId="0" fontId="100" fillId="0" borderId="0" xfId="3" applyFont="1" applyFill="1" applyBorder="1"/>
    <xf numFmtId="0" fontId="101" fillId="0" borderId="0" xfId="3" applyFont="1" applyFill="1" applyBorder="1"/>
    <xf numFmtId="3" fontId="4" fillId="0" borderId="0" xfId="3" applyNumberFormat="1" applyFont="1" applyFill="1" applyBorder="1" applyAlignment="1">
      <alignment horizontal="center"/>
    </xf>
    <xf numFmtId="0" fontId="42" fillId="0" borderId="0" xfId="0" applyFont="1" applyAlignment="1"/>
    <xf numFmtId="0" fontId="1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2" fillId="0" borderId="0" xfId="0" applyFont="1" applyFill="1" applyBorder="1" applyAlignment="1" applyProtection="1">
      <alignment vertical="center" wrapText="1"/>
    </xf>
    <xf numFmtId="14" fontId="75" fillId="0" borderId="0" xfId="0" applyNumberFormat="1" applyFont="1" applyFill="1" applyBorder="1" applyAlignment="1" applyProtection="1">
      <alignment horizontal="center" vertical="center" wrapText="1"/>
    </xf>
    <xf numFmtId="0" fontId="4" fillId="0" borderId="29" xfId="3" applyFont="1" applyFill="1" applyBorder="1" applyAlignment="1">
      <alignment horizontal="left" vertical="center" indent="1"/>
    </xf>
    <xf numFmtId="0" fontId="4" fillId="0" borderId="30" xfId="3" applyFont="1" applyFill="1" applyBorder="1" applyAlignment="1">
      <alignment horizontal="left" vertical="center" indent="1"/>
    </xf>
    <xf numFmtId="0" fontId="12" fillId="14" borderId="37" xfId="3" applyFont="1" applyFill="1" applyBorder="1" applyAlignment="1">
      <alignment horizontal="left" vertical="center"/>
    </xf>
    <xf numFmtId="165" fontId="7" fillId="11" borderId="55" xfId="3" applyNumberFormat="1" applyFont="1" applyFill="1" applyBorder="1" applyAlignment="1" applyProtection="1">
      <alignment horizontal="center" vertical="center"/>
    </xf>
    <xf numFmtId="0" fontId="42" fillId="11" borderId="56" xfId="0" applyFont="1" applyFill="1" applyBorder="1"/>
    <xf numFmtId="165" fontId="7" fillId="11" borderId="36" xfId="3" applyNumberFormat="1" applyFont="1" applyFill="1" applyBorder="1" applyAlignment="1" applyProtection="1">
      <alignment horizontal="center" vertical="center"/>
    </xf>
    <xf numFmtId="166" fontId="120" fillId="3" borderId="2" xfId="0" applyNumberFormat="1" applyFont="1" applyFill="1" applyBorder="1" applyAlignment="1" applyProtection="1">
      <alignment horizontal="right" vertical="center"/>
      <protection locked="0"/>
    </xf>
    <xf numFmtId="0" fontId="75" fillId="3" borderId="2" xfId="0" applyNumberFormat="1" applyFont="1" applyFill="1" applyBorder="1" applyAlignment="1" applyProtection="1">
      <alignment horizontal="center" vertical="center"/>
      <protection locked="0"/>
    </xf>
    <xf numFmtId="14" fontId="68" fillId="3" borderId="44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0" fontId="5" fillId="0" borderId="0" xfId="0" applyFont="1" applyProtection="1"/>
    <xf numFmtId="0" fontId="6" fillId="0" borderId="0" xfId="0" applyNumberFormat="1" applyFont="1" applyBorder="1" applyAlignment="1" applyProtection="1"/>
    <xf numFmtId="22" fontId="6" fillId="0" borderId="0" xfId="0" applyNumberFormat="1" applyFont="1" applyBorder="1" applyAlignment="1" applyProtection="1"/>
    <xf numFmtId="0" fontId="69" fillId="0" borderId="0" xfId="0" applyNumberFormat="1" applyFont="1" applyFill="1" applyBorder="1" applyAlignment="1" applyProtection="1"/>
    <xf numFmtId="0" fontId="61" fillId="0" borderId="0" xfId="0" applyNumberFormat="1" applyFont="1" applyFill="1" applyBorder="1" applyAlignment="1" applyProtection="1">
      <alignment vertical="center"/>
    </xf>
    <xf numFmtId="0" fontId="79" fillId="0" borderId="0" xfId="0" applyNumberFormat="1" applyFont="1" applyFill="1" applyBorder="1" applyAlignment="1" applyProtection="1">
      <alignment vertical="top"/>
    </xf>
    <xf numFmtId="0" fontId="67" fillId="0" borderId="0" xfId="0" applyNumberFormat="1" applyFont="1" applyFill="1" applyBorder="1" applyAlignment="1" applyProtection="1"/>
    <xf numFmtId="0" fontId="103" fillId="0" borderId="0" xfId="0" applyNumberFormat="1" applyFont="1" applyFill="1" applyBorder="1" applyAlignment="1" applyProtection="1">
      <alignment horizontal="center"/>
    </xf>
    <xf numFmtId="0" fontId="8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49" fillId="0" borderId="0" xfId="0" applyNumberFormat="1" applyFont="1" applyFill="1" applyBorder="1" applyAlignment="1" applyProtection="1">
      <alignment vertical="center"/>
    </xf>
    <xf numFmtId="0" fontId="37" fillId="0" borderId="0" xfId="0" applyNumberFormat="1" applyFont="1" applyFill="1" applyBorder="1" applyAlignment="1" applyProtection="1">
      <alignment vertical="center"/>
    </xf>
    <xf numFmtId="0" fontId="52" fillId="0" borderId="0" xfId="0" applyNumberFormat="1" applyFont="1" applyFill="1" applyBorder="1" applyAlignment="1" applyProtection="1">
      <alignment vertical="center"/>
    </xf>
    <xf numFmtId="0" fontId="55" fillId="0" borderId="0" xfId="0" applyNumberFormat="1" applyFont="1" applyFill="1" applyBorder="1" applyAlignment="1" applyProtection="1">
      <alignment vertical="center"/>
    </xf>
    <xf numFmtId="0" fontId="53" fillId="0" borderId="0" xfId="0" applyNumberFormat="1" applyFont="1" applyBorder="1" applyAlignment="1" applyProtection="1"/>
    <xf numFmtId="0" fontId="54" fillId="0" borderId="0" xfId="0" applyFont="1" applyProtection="1"/>
    <xf numFmtId="0" fontId="106" fillId="0" borderId="0" xfId="0" applyNumberFormat="1" applyFont="1" applyBorder="1" applyAlignment="1" applyProtection="1"/>
    <xf numFmtId="0" fontId="37" fillId="0" borderId="0" xfId="0" applyNumberFormat="1" applyFont="1" applyFill="1" applyBorder="1" applyAlignment="1" applyProtection="1">
      <alignment horizontal="center" vertical="center"/>
    </xf>
    <xf numFmtId="0" fontId="55" fillId="0" borderId="0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horizontal="left" vertical="center"/>
    </xf>
    <xf numFmtId="0" fontId="59" fillId="0" borderId="0" xfId="0" applyNumberFormat="1" applyFont="1" applyFill="1" applyBorder="1" applyAlignment="1" applyProtection="1">
      <alignment vertical="center"/>
    </xf>
    <xf numFmtId="166" fontId="83" fillId="0" borderId="0" xfId="0" applyNumberFormat="1" applyFont="1" applyFill="1" applyBorder="1" applyAlignment="1" applyProtection="1">
      <alignment horizontal="right" vertical="center"/>
    </xf>
    <xf numFmtId="0" fontId="51" fillId="0" borderId="0" xfId="0" applyNumberFormat="1" applyFont="1" applyFill="1" applyBorder="1" applyAlignment="1" applyProtection="1">
      <alignment vertical="center"/>
    </xf>
    <xf numFmtId="0" fontId="57" fillId="0" borderId="0" xfId="0" applyNumberFormat="1" applyFont="1" applyFill="1" applyBorder="1" applyAlignment="1" applyProtection="1">
      <alignment vertical="center"/>
    </xf>
    <xf numFmtId="0" fontId="58" fillId="0" borderId="0" xfId="0" applyNumberFormat="1" applyFont="1" applyFill="1" applyBorder="1" applyAlignment="1" applyProtection="1">
      <alignment vertical="center"/>
    </xf>
    <xf numFmtId="0" fontId="121" fillId="0" borderId="0" xfId="0" applyNumberFormat="1" applyFont="1" applyFill="1" applyBorder="1" applyAlignment="1" applyProtection="1">
      <alignment vertical="center"/>
    </xf>
    <xf numFmtId="0" fontId="111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62" fillId="0" borderId="0" xfId="0" applyNumberFormat="1" applyFont="1" applyFill="1" applyBorder="1" applyAlignment="1" applyProtection="1"/>
    <xf numFmtId="0" fontId="46" fillId="0" borderId="0" xfId="0" applyNumberFormat="1" applyFont="1" applyBorder="1" applyAlignment="1" applyProtection="1"/>
    <xf numFmtId="0" fontId="46" fillId="0" borderId="0" xfId="0" applyFont="1" applyProtection="1"/>
    <xf numFmtId="0" fontId="32" fillId="0" borderId="9" xfId="0" applyNumberFormat="1" applyFont="1" applyFill="1" applyBorder="1" applyAlignment="1" applyProtection="1">
      <alignment vertical="center"/>
    </xf>
    <xf numFmtId="0" fontId="35" fillId="0" borderId="3" xfId="0" applyNumberFormat="1" applyFont="1" applyFill="1" applyBorder="1" applyAlignment="1" applyProtection="1">
      <alignment vertical="center"/>
    </xf>
    <xf numFmtId="0" fontId="35" fillId="0" borderId="16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/>
    <xf numFmtId="0" fontId="27" fillId="0" borderId="11" xfId="0" applyNumberFormat="1" applyFont="1" applyFill="1" applyBorder="1" applyAlignment="1" applyProtection="1">
      <alignment horizontal="center"/>
    </xf>
    <xf numFmtId="0" fontId="108" fillId="0" borderId="0" xfId="0" applyNumberFormat="1" applyFont="1" applyFill="1" applyBorder="1" applyAlignment="1" applyProtection="1">
      <alignment vertical="center"/>
    </xf>
    <xf numFmtId="0" fontId="107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Protection="1"/>
    <xf numFmtId="0" fontId="6" fillId="0" borderId="19" xfId="0" applyNumberFormat="1" applyFont="1" applyBorder="1" applyAlignment="1" applyProtection="1"/>
    <xf numFmtId="0" fontId="32" fillId="0" borderId="11" xfId="0" applyNumberFormat="1" applyFont="1" applyFill="1" applyBorder="1" applyAlignment="1" applyProtection="1">
      <alignment vertical="center"/>
    </xf>
    <xf numFmtId="0" fontId="35" fillId="0" borderId="19" xfId="0" applyNumberFormat="1" applyFont="1" applyFill="1" applyBorder="1" applyAlignment="1" applyProtection="1">
      <alignment vertical="center"/>
    </xf>
    <xf numFmtId="0" fontId="45" fillId="0" borderId="11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0" fillId="0" borderId="11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19" xfId="0" applyNumberFormat="1" applyFont="1" applyFill="1" applyBorder="1" applyAlignment="1" applyProtection="1">
      <alignment horizontal="left" vertical="center"/>
    </xf>
    <xf numFmtId="0" fontId="32" fillId="0" borderId="11" xfId="0" applyNumberFormat="1" applyFont="1" applyFill="1" applyBorder="1" applyAlignment="1" applyProtection="1">
      <alignment horizontal="left" vertical="center"/>
    </xf>
    <xf numFmtId="0" fontId="107" fillId="0" borderId="0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/>
    <xf numFmtId="0" fontId="4" fillId="0" borderId="11" xfId="0" applyNumberFormat="1" applyFont="1" applyBorder="1" applyAlignment="1" applyProtection="1"/>
    <xf numFmtId="0" fontId="80" fillId="7" borderId="2" xfId="0" applyNumberFormat="1" applyFont="1" applyFill="1" applyBorder="1" applyAlignment="1" applyProtection="1">
      <alignment horizontal="center" vertical="center"/>
    </xf>
    <xf numFmtId="0" fontId="80" fillId="7" borderId="2" xfId="0" applyNumberFormat="1" applyFont="1" applyFill="1" applyBorder="1" applyAlignment="1" applyProtection="1">
      <alignment horizontal="center" vertical="center" wrapText="1"/>
    </xf>
    <xf numFmtId="0" fontId="32" fillId="0" borderId="11" xfId="0" applyNumberFormat="1" applyFont="1" applyFill="1" applyBorder="1" applyAlignment="1" applyProtection="1">
      <alignment vertical="center" wrapText="1"/>
    </xf>
    <xf numFmtId="0" fontId="46" fillId="0" borderId="0" xfId="0" applyFont="1" applyBorder="1" applyProtection="1"/>
    <xf numFmtId="0" fontId="4" fillId="0" borderId="19" xfId="0" applyNumberFormat="1" applyFont="1" applyBorder="1" applyAlignment="1" applyProtection="1"/>
    <xf numFmtId="0" fontId="51" fillId="0" borderId="11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horizontal="center"/>
    </xf>
    <xf numFmtId="0" fontId="8" fillId="0" borderId="0" xfId="4" applyNumberFormat="1" applyFont="1" applyFill="1" applyBorder="1" applyAlignment="1" applyProtection="1"/>
    <xf numFmtId="0" fontId="32" fillId="0" borderId="11" xfId="4" applyNumberFormat="1" applyFont="1" applyFill="1" applyBorder="1" applyAlignment="1" applyProtection="1">
      <alignment vertical="center"/>
    </xf>
    <xf numFmtId="0" fontId="35" fillId="0" borderId="0" xfId="4" applyNumberFormat="1" applyFont="1" applyFill="1" applyBorder="1" applyAlignment="1" applyProtection="1">
      <alignment vertical="center"/>
    </xf>
    <xf numFmtId="0" fontId="35" fillId="0" borderId="19" xfId="4" applyNumberFormat="1" applyFont="1" applyFill="1" applyBorder="1" applyAlignment="1" applyProtection="1">
      <alignment vertical="center"/>
    </xf>
    <xf numFmtId="0" fontId="8" fillId="0" borderId="11" xfId="4" applyNumberFormat="1" applyFont="1" applyFill="1" applyBorder="1" applyAlignment="1" applyProtection="1"/>
    <xf numFmtId="0" fontId="32" fillId="0" borderId="11" xfId="4" applyNumberFormat="1" applyFont="1" applyFill="1" applyBorder="1" applyAlignment="1" applyProtection="1"/>
    <xf numFmtId="0" fontId="125" fillId="0" borderId="11" xfId="4" applyNumberFormat="1" applyFont="1" applyFill="1" applyBorder="1" applyAlignment="1" applyProtection="1">
      <alignment horizontal="left" vertical="top" indent="1"/>
    </xf>
    <xf numFmtId="0" fontId="124" fillId="0" borderId="0" xfId="4" applyNumberFormat="1" applyFont="1" applyFill="1" applyBorder="1" applyAlignment="1" applyProtection="1">
      <alignment vertical="top"/>
    </xf>
    <xf numFmtId="0" fontId="49" fillId="0" borderId="0" xfId="4" applyNumberFormat="1" applyFont="1" applyFill="1" applyBorder="1" applyAlignment="1" applyProtection="1">
      <alignment vertical="center"/>
    </xf>
    <xf numFmtId="0" fontId="107" fillId="0" borderId="0" xfId="4" applyNumberFormat="1" applyFont="1" applyFill="1" applyBorder="1" applyAlignment="1" applyProtection="1">
      <alignment vertical="center"/>
    </xf>
    <xf numFmtId="0" fontId="32" fillId="0" borderId="11" xfId="0" applyNumberFormat="1" applyFont="1" applyBorder="1" applyAlignment="1" applyProtection="1"/>
    <xf numFmtId="0" fontId="35" fillId="0" borderId="0" xfId="0" applyNumberFormat="1" applyFont="1" applyBorder="1" applyAlignment="1" applyProtection="1">
      <alignment vertical="center"/>
    </xf>
    <xf numFmtId="0" fontId="126" fillId="0" borderId="11" xfId="0" applyNumberFormat="1" applyFont="1" applyBorder="1" applyAlignment="1" applyProtection="1">
      <alignment horizontal="left" vertical="top" indent="1"/>
    </xf>
    <xf numFmtId="0" fontId="103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 wrapText="1"/>
    </xf>
    <xf numFmtId="0" fontId="125" fillId="0" borderId="11" xfId="0" applyNumberFormat="1" applyFont="1" applyBorder="1" applyAlignment="1" applyProtection="1">
      <alignment horizontal="left" vertical="top" indent="1"/>
    </xf>
    <xf numFmtId="0" fontId="114" fillId="0" borderId="19" xfId="0" applyNumberFormat="1" applyFont="1" applyBorder="1" applyAlignment="1" applyProtection="1"/>
    <xf numFmtId="0" fontId="114" fillId="0" borderId="0" xfId="0" applyNumberFormat="1" applyFont="1" applyBorder="1" applyAlignment="1" applyProtection="1"/>
    <xf numFmtId="0" fontId="71" fillId="7" borderId="11" xfId="0" applyNumberFormat="1" applyFont="1" applyFill="1" applyBorder="1" applyAlignment="1" applyProtection="1"/>
    <xf numFmtId="0" fontId="109" fillId="7" borderId="0" xfId="0" applyNumberFormat="1" applyFont="1" applyFill="1" applyBorder="1" applyAlignment="1" applyProtection="1">
      <alignment vertical="center"/>
    </xf>
    <xf numFmtId="0" fontId="109" fillId="0" borderId="0" xfId="0" applyNumberFormat="1" applyFont="1" applyBorder="1" applyAlignment="1" applyProtection="1">
      <alignment vertical="center"/>
    </xf>
    <xf numFmtId="0" fontId="84" fillId="7" borderId="11" xfId="0" applyNumberFormat="1" applyFont="1" applyFill="1" applyBorder="1" applyAlignment="1" applyProtection="1">
      <alignment vertical="top"/>
    </xf>
    <xf numFmtId="0" fontId="5" fillId="0" borderId="7" xfId="0" applyNumberFormat="1" applyFont="1" applyBorder="1" applyAlignment="1" applyProtection="1"/>
    <xf numFmtId="0" fontId="6" fillId="0" borderId="12" xfId="0" applyNumberFormat="1" applyFont="1" applyBorder="1" applyAlignment="1" applyProtection="1"/>
    <xf numFmtId="0" fontId="6" fillId="0" borderId="12" xfId="0" applyFont="1" applyBorder="1" applyProtection="1"/>
    <xf numFmtId="0" fontId="6" fillId="0" borderId="20" xfId="0" applyNumberFormat="1" applyFont="1" applyBorder="1" applyAlignment="1" applyProtection="1"/>
    <xf numFmtId="0" fontId="45" fillId="0" borderId="0" xfId="0" applyNumberFormat="1" applyFont="1" applyBorder="1" applyAlignment="1" applyProtection="1">
      <alignment vertical="center"/>
    </xf>
    <xf numFmtId="0" fontId="27" fillId="0" borderId="0" xfId="0" applyNumberFormat="1" applyFont="1" applyBorder="1" applyAlignment="1" applyProtection="1">
      <alignment vertical="center"/>
    </xf>
    <xf numFmtId="0" fontId="56" fillId="0" borderId="0" xfId="0" applyNumberFormat="1" applyFont="1" applyBorder="1" applyAlignment="1" applyProtection="1">
      <alignment vertical="center"/>
    </xf>
    <xf numFmtId="0" fontId="45" fillId="0" borderId="9" xfId="0" applyNumberFormat="1" applyFont="1" applyBorder="1" applyAlignment="1" applyProtection="1">
      <alignment vertical="center"/>
    </xf>
    <xf numFmtId="0" fontId="45" fillId="0" borderId="3" xfId="0" applyNumberFormat="1" applyFont="1" applyBorder="1" applyAlignment="1" applyProtection="1">
      <alignment vertical="center"/>
    </xf>
    <xf numFmtId="0" fontId="27" fillId="0" borderId="3" xfId="0" applyNumberFormat="1" applyFont="1" applyBorder="1" applyAlignment="1" applyProtection="1">
      <alignment vertical="center"/>
    </xf>
    <xf numFmtId="0" fontId="56" fillId="0" borderId="4" xfId="0" applyNumberFormat="1" applyFont="1" applyBorder="1" applyAlignment="1" applyProtection="1">
      <alignment vertical="center"/>
    </xf>
    <xf numFmtId="0" fontId="46" fillId="0" borderId="9" xfId="0" applyNumberFormat="1" applyFont="1" applyFill="1" applyBorder="1" applyAlignment="1" applyProtection="1"/>
    <xf numFmtId="0" fontId="46" fillId="0" borderId="3" xfId="0" applyNumberFormat="1" applyFont="1" applyFill="1" applyBorder="1" applyAlignment="1" applyProtection="1"/>
    <xf numFmtId="0" fontId="46" fillId="0" borderId="3" xfId="0" applyFont="1" applyFill="1" applyBorder="1" applyProtection="1"/>
    <xf numFmtId="0" fontId="9" fillId="0" borderId="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64" fillId="0" borderId="0" xfId="0" applyNumberFormat="1" applyFont="1" applyFill="1" applyBorder="1" applyAlignment="1" applyProtection="1"/>
    <xf numFmtId="0" fontId="64" fillId="0" borderId="0" xfId="0" applyNumberFormat="1" applyFont="1" applyBorder="1" applyAlignment="1" applyProtection="1"/>
    <xf numFmtId="0" fontId="110" fillId="0" borderId="0" xfId="0" applyNumberFormat="1" applyFont="1" applyBorder="1" applyAlignment="1" applyProtection="1"/>
    <xf numFmtId="0" fontId="73" fillId="0" borderId="11" xfId="0" applyNumberFormat="1" applyFont="1" applyBorder="1" applyAlignment="1" applyProtection="1"/>
    <xf numFmtId="0" fontId="73" fillId="0" borderId="0" xfId="0" applyNumberFormat="1" applyFont="1" applyBorder="1" applyAlignment="1" applyProtection="1">
      <alignment vertical="center"/>
    </xf>
    <xf numFmtId="0" fontId="73" fillId="0" borderId="10" xfId="0" applyNumberFormat="1" applyFont="1" applyBorder="1" applyAlignment="1" applyProtection="1">
      <alignment vertical="center"/>
    </xf>
    <xf numFmtId="0" fontId="6" fillId="0" borderId="11" xfId="0" applyNumberFormat="1" applyFont="1" applyFill="1" applyBorder="1" applyAlignment="1" applyProtection="1"/>
    <xf numFmtId="0" fontId="51" fillId="0" borderId="0" xfId="0" applyNumberFormat="1" applyFont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46" fillId="0" borderId="0" xfId="0" applyNumberFormat="1" applyFont="1" applyFill="1" applyBorder="1" applyAlignment="1" applyProtection="1"/>
    <xf numFmtId="0" fontId="73" fillId="0" borderId="11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vertical="center"/>
    </xf>
    <xf numFmtId="0" fontId="51" fillId="0" borderId="10" xfId="0" applyNumberFormat="1" applyFont="1" applyBorder="1" applyAlignment="1" applyProtection="1">
      <alignment vertical="center"/>
    </xf>
    <xf numFmtId="0" fontId="90" fillId="0" borderId="0" xfId="0" applyNumberFormat="1" applyFont="1" applyFill="1" applyBorder="1" applyAlignment="1" applyProtection="1">
      <alignment vertical="center"/>
    </xf>
    <xf numFmtId="0" fontId="65" fillId="0" borderId="0" xfId="0" applyNumberFormat="1" applyFont="1" applyFill="1" applyBorder="1" applyAlignment="1" applyProtection="1">
      <alignment vertical="center"/>
    </xf>
    <xf numFmtId="0" fontId="73" fillId="0" borderId="0" xfId="0" applyNumberFormat="1" applyFont="1" applyFill="1" applyBorder="1" applyAlignment="1" applyProtection="1">
      <alignment vertical="center"/>
    </xf>
    <xf numFmtId="14" fontId="68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110" fillId="0" borderId="0" xfId="0" applyNumberFormat="1" applyFont="1" applyFill="1" applyBorder="1" applyAlignment="1" applyProtection="1">
      <alignment vertical="center"/>
    </xf>
    <xf numFmtId="14" fontId="57" fillId="0" borderId="10" xfId="0" applyNumberFormat="1" applyFont="1" applyFill="1" applyBorder="1" applyAlignment="1" applyProtection="1">
      <alignment vertical="center"/>
    </xf>
    <xf numFmtId="14" fontId="57" fillId="0" borderId="0" xfId="0" applyNumberFormat="1" applyFont="1" applyFill="1" applyBorder="1" applyAlignment="1" applyProtection="1">
      <alignment vertical="center"/>
    </xf>
    <xf numFmtId="0" fontId="51" fillId="0" borderId="0" xfId="0" applyNumberFormat="1" applyFont="1" applyBorder="1" applyAlignment="1" applyProtection="1">
      <alignment vertical="center"/>
    </xf>
    <xf numFmtId="14" fontId="75" fillId="0" borderId="0" xfId="0" applyNumberFormat="1" applyFont="1" applyFill="1" applyBorder="1" applyAlignment="1" applyProtection="1">
      <alignment vertical="center"/>
    </xf>
    <xf numFmtId="0" fontId="82" fillId="0" borderId="0" xfId="0" applyNumberFormat="1" applyFont="1" applyFill="1" applyBorder="1" applyAlignment="1" applyProtection="1">
      <alignment vertical="top" wrapText="1"/>
    </xf>
    <xf numFmtId="0" fontId="63" fillId="0" borderId="0" xfId="0" applyNumberFormat="1" applyFont="1" applyFill="1" applyBorder="1" applyAlignment="1" applyProtection="1">
      <alignment vertical="center"/>
    </xf>
    <xf numFmtId="0" fontId="110" fillId="0" borderId="0" xfId="0" applyNumberFormat="1" applyFont="1" applyFill="1" applyBorder="1" applyAlignment="1" applyProtection="1"/>
    <xf numFmtId="0" fontId="112" fillId="0" borderId="0" xfId="0" applyNumberFormat="1" applyFont="1" applyFill="1" applyBorder="1" applyAlignment="1" applyProtection="1">
      <alignment vertical="center"/>
    </xf>
    <xf numFmtId="0" fontId="73" fillId="0" borderId="7" xfId="0" applyNumberFormat="1" applyFont="1" applyFill="1" applyBorder="1" applyAlignment="1" applyProtection="1">
      <alignment vertical="center"/>
    </xf>
    <xf numFmtId="0" fontId="73" fillId="0" borderId="12" xfId="0" applyNumberFormat="1" applyFont="1" applyFill="1" applyBorder="1" applyAlignment="1" applyProtection="1">
      <alignment vertical="center"/>
    </xf>
    <xf numFmtId="0" fontId="73" fillId="0" borderId="8" xfId="0" applyNumberFormat="1" applyFont="1" applyFill="1" applyBorder="1" applyAlignment="1" applyProtection="1">
      <alignment vertical="center"/>
    </xf>
    <xf numFmtId="0" fontId="63" fillId="0" borderId="12" xfId="0" applyNumberFormat="1" applyFont="1" applyFill="1" applyBorder="1" applyAlignment="1" applyProtection="1">
      <alignment vertical="center"/>
    </xf>
    <xf numFmtId="0" fontId="63" fillId="0" borderId="8" xfId="0" applyNumberFormat="1" applyFont="1" applyFill="1" applyBorder="1" applyAlignment="1" applyProtection="1">
      <alignment vertical="center"/>
    </xf>
    <xf numFmtId="0" fontId="113" fillId="0" borderId="0" xfId="0" applyNumberFormat="1" applyFont="1" applyFill="1" applyBorder="1" applyAlignment="1" applyProtection="1"/>
    <xf numFmtId="0" fontId="60" fillId="0" borderId="0" xfId="0" applyNumberFormat="1" applyFont="1" applyFill="1" applyBorder="1" applyAlignment="1" applyProtection="1">
      <alignment vertical="top" wrapText="1"/>
    </xf>
    <xf numFmtId="0" fontId="6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7" fillId="0" borderId="0" xfId="0" applyNumberFormat="1" applyFont="1" applyBorder="1" applyAlignment="1" applyProtection="1"/>
    <xf numFmtId="0" fontId="48" fillId="0" borderId="0" xfId="0" applyNumberFormat="1" applyFont="1" applyBorder="1" applyAlignment="1" applyProtection="1"/>
    <xf numFmtId="0" fontId="10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70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31" fillId="0" borderId="0" xfId="0" applyFont="1" applyProtection="1"/>
    <xf numFmtId="0" fontId="75" fillId="0" borderId="0" xfId="0" applyNumberFormat="1" applyFont="1" applyFill="1" applyBorder="1" applyAlignment="1" applyProtection="1">
      <alignment vertical="center"/>
    </xf>
    <xf numFmtId="0" fontId="31" fillId="0" borderId="0" xfId="0" applyFont="1" applyFill="1" applyBorder="1" applyProtection="1"/>
    <xf numFmtId="0" fontId="5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/>
    </xf>
    <xf numFmtId="0" fontId="115" fillId="0" borderId="0" xfId="0" applyFont="1" applyAlignment="1" applyProtection="1">
      <alignment vertical="top"/>
    </xf>
    <xf numFmtId="0" fontId="75" fillId="0" borderId="48" xfId="2" applyFont="1" applyFill="1" applyBorder="1" applyAlignment="1" applyProtection="1">
      <alignment vertical="center"/>
    </xf>
    <xf numFmtId="0" fontId="75" fillId="0" borderId="0" xfId="2" applyFont="1" applyFill="1" applyBorder="1" applyAlignment="1" applyProtection="1">
      <alignment vertical="center"/>
    </xf>
    <xf numFmtId="0" fontId="36" fillId="0" borderId="0" xfId="2" applyFont="1" applyFill="1" applyBorder="1" applyAlignment="1" applyProtection="1">
      <alignment vertical="center"/>
    </xf>
    <xf numFmtId="0" fontId="77" fillId="0" borderId="0" xfId="0" applyFont="1" applyFill="1" applyAlignment="1" applyProtection="1">
      <alignment vertical="top"/>
    </xf>
    <xf numFmtId="0" fontId="36" fillId="0" borderId="0" xfId="2" applyFont="1" applyFill="1" applyBorder="1" applyAlignment="1" applyProtection="1">
      <alignment vertical="top" wrapText="1"/>
    </xf>
    <xf numFmtId="0" fontId="31" fillId="0" borderId="0" xfId="0" applyFont="1" applyFill="1" applyProtection="1"/>
    <xf numFmtId="0" fontId="115" fillId="0" borderId="0" xfId="2" applyFont="1" applyFill="1" applyBorder="1" applyAlignment="1" applyProtection="1">
      <alignment vertical="center" wrapText="1"/>
    </xf>
    <xf numFmtId="0" fontId="115" fillId="0" borderId="0" xfId="2" applyFont="1" applyFill="1" applyBorder="1" applyAlignment="1" applyProtection="1">
      <alignment horizontal="right" vertical="center" wrapText="1"/>
    </xf>
    <xf numFmtId="49" fontId="75" fillId="0" borderId="0" xfId="0" applyNumberFormat="1" applyFont="1" applyFill="1" applyBorder="1" applyAlignment="1" applyProtection="1">
      <alignment vertical="center"/>
    </xf>
    <xf numFmtId="0" fontId="76" fillId="0" borderId="0" xfId="2" applyFont="1" applyFill="1" applyBorder="1" applyAlignment="1" applyProtection="1">
      <alignment horizontal="right" vertical="center"/>
    </xf>
    <xf numFmtId="0" fontId="36" fillId="0" borderId="0" xfId="2" applyFont="1" applyFill="1" applyBorder="1" applyAlignment="1" applyProtection="1">
      <alignment vertical="top"/>
    </xf>
    <xf numFmtId="0" fontId="115" fillId="0" borderId="0" xfId="0" applyFont="1" applyAlignment="1" applyProtection="1">
      <alignment vertical="center"/>
    </xf>
    <xf numFmtId="0" fontId="115" fillId="0" borderId="0" xfId="0" applyFont="1" applyAlignment="1" applyProtection="1">
      <alignment horizontal="right" vertical="center"/>
    </xf>
    <xf numFmtId="0" fontId="115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/>
    <xf numFmtId="0" fontId="84" fillId="0" borderId="0" xfId="0" applyFont="1" applyAlignment="1" applyProtection="1">
      <alignment vertical="top" wrapText="1"/>
    </xf>
    <xf numFmtId="0" fontId="34" fillId="0" borderId="0" xfId="0" applyFont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left"/>
    </xf>
    <xf numFmtId="0" fontId="34" fillId="0" borderId="0" xfId="0" applyFont="1" applyFill="1" applyProtection="1"/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center"/>
    </xf>
    <xf numFmtId="0" fontId="115" fillId="0" borderId="0" xfId="0" applyFont="1" applyFill="1" applyBorder="1" applyAlignment="1" applyProtection="1">
      <alignment vertical="top" wrapText="1"/>
    </xf>
    <xf numFmtId="0" fontId="72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0" fontId="71" fillId="0" borderId="0" xfId="0" applyFont="1" applyAlignment="1" applyProtection="1">
      <alignment horizontal="right" vertical="center"/>
    </xf>
    <xf numFmtId="0" fontId="31" fillId="0" borderId="0" xfId="0" applyFont="1" applyFill="1" applyBorder="1" applyAlignment="1" applyProtection="1"/>
    <xf numFmtId="0" fontId="85" fillId="0" borderId="0" xfId="0" applyFont="1" applyFill="1" applyBorder="1" applyAlignment="1" applyProtection="1">
      <alignment vertical="top" wrapText="1"/>
    </xf>
    <xf numFmtId="0" fontId="84" fillId="0" borderId="0" xfId="0" applyFont="1" applyFill="1" applyBorder="1" applyAlignment="1" applyProtection="1">
      <alignment vertical="top" wrapText="1"/>
    </xf>
    <xf numFmtId="165" fontId="31" fillId="0" borderId="0" xfId="0" applyNumberFormat="1" applyFont="1" applyFill="1" applyBorder="1" applyAlignment="1" applyProtection="1">
      <alignment horizontal="left" vertical="center" wrapText="1"/>
    </xf>
    <xf numFmtId="0" fontId="31" fillId="0" borderId="0" xfId="0" applyNumberFormat="1" applyFont="1" applyFill="1" applyBorder="1" applyAlignment="1" applyProtection="1">
      <alignment vertical="center" wrapText="1"/>
    </xf>
    <xf numFmtId="0" fontId="75" fillId="0" borderId="0" xfId="0" applyFont="1" applyFill="1" applyBorder="1" applyAlignment="1" applyProtection="1">
      <alignment horizontal="center" vertical="center"/>
    </xf>
    <xf numFmtId="0" fontId="76" fillId="0" borderId="0" xfId="0" applyFont="1" applyFill="1" applyAlignment="1" applyProtection="1">
      <alignment vertical="center"/>
    </xf>
    <xf numFmtId="0" fontId="115" fillId="0" borderId="0" xfId="0" applyFont="1" applyAlignment="1" applyProtection="1">
      <alignment horizontal="left" vertical="top"/>
    </xf>
    <xf numFmtId="0" fontId="115" fillId="0" borderId="0" xfId="0" applyFont="1" applyFill="1" applyBorder="1" applyAlignment="1" applyProtection="1">
      <alignment horizontal="right" vertical="center"/>
    </xf>
    <xf numFmtId="0" fontId="36" fillId="0" borderId="21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 wrapText="1"/>
    </xf>
    <xf numFmtId="0" fontId="116" fillId="0" borderId="0" xfId="0" applyFont="1" applyAlignment="1" applyProtection="1">
      <alignment horizontal="left" vertical="center" wrapText="1" indent="1"/>
    </xf>
    <xf numFmtId="0" fontId="88" fillId="0" borderId="0" xfId="0" applyFont="1" applyAlignment="1" applyProtection="1">
      <alignment horizontal="right" vertical="center"/>
    </xf>
    <xf numFmtId="0" fontId="75" fillId="0" borderId="0" xfId="0" applyFont="1" applyFill="1" applyBorder="1" applyAlignment="1" applyProtection="1">
      <alignment vertical="center"/>
    </xf>
    <xf numFmtId="0" fontId="50" fillId="0" borderId="0" xfId="0" applyFont="1" applyAlignment="1" applyProtection="1">
      <alignment horizontal="left" vertical="top"/>
    </xf>
    <xf numFmtId="0" fontId="50" fillId="0" borderId="0" xfId="0" applyFont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quotePrefix="1" applyFont="1" applyProtection="1"/>
    <xf numFmtId="0" fontId="4" fillId="0" borderId="0" xfId="0" applyFont="1" applyProtection="1"/>
    <xf numFmtId="165" fontId="5" fillId="0" borderId="0" xfId="0" applyNumberFormat="1" applyFont="1" applyFill="1" applyBorder="1" applyAlignment="1" applyProtection="1">
      <alignment vertical="center" wrapText="1"/>
    </xf>
    <xf numFmtId="0" fontId="86" fillId="0" borderId="0" xfId="0" applyFont="1" applyAlignment="1" applyProtection="1">
      <alignment horizontal="left" vertical="top"/>
    </xf>
    <xf numFmtId="0" fontId="75" fillId="0" borderId="44" xfId="0" applyFont="1" applyFill="1" applyBorder="1" applyAlignment="1" applyProtection="1">
      <alignment vertical="center"/>
    </xf>
    <xf numFmtId="0" fontId="118" fillId="0" borderId="0" xfId="0" applyFont="1" applyAlignment="1" applyProtection="1">
      <alignment horizontal="left" vertical="center" indent="2"/>
    </xf>
    <xf numFmtId="0" fontId="86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Protection="1"/>
    <xf numFmtId="0" fontId="16" fillId="0" borderId="0" xfId="0" applyFont="1" applyFill="1" applyBorder="1" applyAlignment="1" applyProtection="1">
      <alignment wrapText="1"/>
    </xf>
    <xf numFmtId="0" fontId="115" fillId="0" borderId="0" xfId="0" applyFont="1" applyBorder="1" applyAlignment="1" applyProtection="1">
      <alignment vertical="center"/>
    </xf>
    <xf numFmtId="0" fontId="72" fillId="0" borderId="0" xfId="0" applyFont="1" applyBorder="1" applyAlignment="1" applyProtection="1">
      <alignment vertical="top"/>
    </xf>
    <xf numFmtId="0" fontId="0" fillId="0" borderId="0" xfId="0" applyFill="1" applyBorder="1" applyAlignment="1" applyProtection="1"/>
    <xf numFmtId="0" fontId="87" fillId="0" borderId="0" xfId="0" applyFont="1" applyFill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vertical="top" wrapText="1"/>
    </xf>
    <xf numFmtId="0" fontId="65" fillId="0" borderId="0" xfId="0" applyFont="1" applyFill="1" applyBorder="1" applyAlignment="1" applyProtection="1">
      <alignment vertical="center"/>
    </xf>
    <xf numFmtId="0" fontId="6" fillId="0" borderId="0" xfId="0" applyFont="1" applyProtection="1"/>
    <xf numFmtId="0" fontId="36" fillId="0" borderId="0" xfId="0" applyFont="1" applyFill="1" applyBorder="1" applyAlignment="1" applyProtection="1">
      <alignment vertical="center"/>
    </xf>
    <xf numFmtId="0" fontId="17" fillId="0" borderId="0" xfId="0" applyFont="1" applyProtection="1"/>
    <xf numFmtId="0" fontId="72" fillId="0" borderId="0" xfId="0" applyFont="1" applyBorder="1" applyAlignment="1" applyProtection="1">
      <alignment vertical="center"/>
    </xf>
    <xf numFmtId="0" fontId="36" fillId="0" borderId="48" xfId="0" applyFont="1" applyFill="1" applyBorder="1" applyAlignment="1" applyProtection="1">
      <alignment vertical="center"/>
    </xf>
    <xf numFmtId="0" fontId="12" fillId="0" borderId="0" xfId="0" applyFont="1" applyProtection="1"/>
    <xf numFmtId="0" fontId="6" fillId="0" borderId="0" xfId="0" applyFont="1" applyFill="1" applyBorder="1" applyAlignment="1" applyProtection="1"/>
    <xf numFmtId="0" fontId="72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indent="7"/>
    </xf>
    <xf numFmtId="0" fontId="116" fillId="0" borderId="0" xfId="0" applyFont="1" applyFill="1" applyBorder="1" applyAlignment="1" applyProtection="1">
      <alignment horizontal="left" vertical="center" indent="2"/>
    </xf>
    <xf numFmtId="0" fontId="87" fillId="0" borderId="0" xfId="0" applyFont="1" applyAlignment="1" applyProtection="1">
      <alignment horizontal="left" vertical="top" wrapText="1" indent="7"/>
    </xf>
    <xf numFmtId="0" fontId="88" fillId="0" borderId="0" xfId="0" applyFont="1" applyFill="1" applyBorder="1" applyAlignment="1" applyProtection="1">
      <alignment horizontal="left" vertical="center" indent="7"/>
    </xf>
    <xf numFmtId="0" fontId="6" fillId="0" borderId="0" xfId="0" applyFont="1" applyFill="1" applyBorder="1" applyAlignment="1" applyProtection="1">
      <alignment horizontal="left" indent="7"/>
    </xf>
    <xf numFmtId="0" fontId="5" fillId="0" borderId="0" xfId="0" applyFont="1" applyBorder="1" applyAlignment="1" applyProtection="1">
      <alignment horizontal="left" indent="7"/>
    </xf>
    <xf numFmtId="0" fontId="5" fillId="0" borderId="0" xfId="0" applyFont="1" applyAlignment="1" applyProtection="1">
      <alignment horizontal="left" indent="7"/>
    </xf>
    <xf numFmtId="0" fontId="117" fillId="0" borderId="0" xfId="0" applyFont="1" applyAlignment="1" applyProtection="1">
      <alignment horizontal="left" vertical="center" indent="2"/>
    </xf>
    <xf numFmtId="0" fontId="33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horizontal="left" vertical="center" indent="5"/>
    </xf>
    <xf numFmtId="0" fontId="9" fillId="0" borderId="0" xfId="0" applyFont="1" applyProtection="1"/>
    <xf numFmtId="0" fontId="29" fillId="0" borderId="0" xfId="0" applyFont="1" applyFill="1" applyBorder="1" applyAlignment="1" applyProtection="1">
      <alignment vertical="center"/>
    </xf>
    <xf numFmtId="0" fontId="8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/>
    <xf numFmtId="0" fontId="9" fillId="0" borderId="0" xfId="0" applyFont="1" applyFill="1" applyProtection="1"/>
    <xf numFmtId="0" fontId="4" fillId="0" borderId="0" xfId="0" applyFont="1" applyFill="1" applyProtection="1"/>
    <xf numFmtId="0" fontId="17" fillId="0" borderId="0" xfId="0" applyFont="1" applyFill="1" applyProtection="1"/>
    <xf numFmtId="0" fontId="17" fillId="0" borderId="0" xfId="0" applyFont="1" applyFill="1" applyBorder="1" applyAlignment="1" applyProtection="1">
      <alignment horizontal="center"/>
    </xf>
    <xf numFmtId="0" fontId="75" fillId="0" borderId="0" xfId="0" applyFont="1" applyFill="1" applyBorder="1" applyAlignment="1" applyProtection="1"/>
    <xf numFmtId="0" fontId="4" fillId="0" borderId="0" xfId="0" applyFont="1" applyBorder="1" applyProtection="1"/>
    <xf numFmtId="0" fontId="84" fillId="0" borderId="0" xfId="0" applyFont="1" applyAlignment="1" applyProtection="1">
      <alignment horizontal="left" vertical="top"/>
    </xf>
    <xf numFmtId="0" fontId="117" fillId="0" borderId="0" xfId="0" applyFont="1" applyAlignment="1" applyProtection="1">
      <alignment vertical="center"/>
    </xf>
    <xf numFmtId="0" fontId="89" fillId="0" borderId="0" xfId="0" applyFont="1" applyAlignment="1" applyProtection="1">
      <alignment vertical="center"/>
    </xf>
    <xf numFmtId="4" fontId="75" fillId="0" borderId="0" xfId="0" applyNumberFormat="1" applyFont="1" applyFill="1" applyBorder="1" applyAlignment="1" applyProtection="1">
      <alignment horizontal="center" vertical="center"/>
    </xf>
    <xf numFmtId="0" fontId="89" fillId="0" borderId="0" xfId="0" applyFont="1" applyFill="1" applyBorder="1" applyAlignment="1" applyProtection="1">
      <alignment vertical="center"/>
    </xf>
    <xf numFmtId="0" fontId="84" fillId="0" borderId="0" xfId="0" applyFont="1" applyFill="1" applyAlignment="1" applyProtection="1">
      <alignment horizontal="left" vertical="top"/>
    </xf>
    <xf numFmtId="0" fontId="86" fillId="0" borderId="0" xfId="0" applyFont="1" applyFill="1" applyAlignment="1" applyProtection="1">
      <alignment vertical="center"/>
    </xf>
    <xf numFmtId="0" fontId="89" fillId="0" borderId="0" xfId="0" applyFont="1" applyFill="1" applyAlignment="1" applyProtection="1">
      <alignment vertical="center"/>
    </xf>
    <xf numFmtId="0" fontId="117" fillId="0" borderId="0" xfId="0" applyFont="1" applyAlignment="1" applyProtection="1">
      <alignment horizontal="left" vertical="center"/>
    </xf>
    <xf numFmtId="0" fontId="50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75" fillId="0" borderId="0" xfId="0" applyFont="1" applyFill="1" applyBorder="1" applyAlignment="1" applyProtection="1">
      <alignment horizontal="center"/>
    </xf>
    <xf numFmtId="4" fontId="75" fillId="0" borderId="46" xfId="0" applyNumberFormat="1" applyFont="1" applyFill="1" applyBorder="1" applyAlignment="1" applyProtection="1">
      <alignment horizontal="center" vertical="center"/>
    </xf>
    <xf numFmtId="0" fontId="50" fillId="0" borderId="0" xfId="0" applyFont="1" applyFill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/>
    </xf>
    <xf numFmtId="0" fontId="116" fillId="0" borderId="0" xfId="0" applyFont="1" applyFill="1" applyBorder="1" applyAlignment="1" applyProtection="1">
      <alignment horizontal="center" vertical="center"/>
    </xf>
    <xf numFmtId="2" fontId="36" fillId="3" borderId="17" xfId="0" applyNumberFormat="1" applyFont="1" applyFill="1" applyBorder="1" applyAlignment="1" applyProtection="1">
      <alignment horizontal="center" vertical="center"/>
    </xf>
    <xf numFmtId="2" fontId="75" fillId="0" borderId="0" xfId="0" applyNumberFormat="1" applyFont="1" applyFill="1" applyBorder="1" applyAlignment="1" applyProtection="1">
      <alignment horizontal="center" vertical="center"/>
    </xf>
    <xf numFmtId="0" fontId="78" fillId="0" borderId="0" xfId="0" applyFont="1" applyAlignment="1" applyProtection="1">
      <alignment vertical="center"/>
    </xf>
    <xf numFmtId="0" fontId="74" fillId="0" borderId="0" xfId="0" applyFont="1" applyFill="1" applyProtection="1"/>
    <xf numFmtId="0" fontId="26" fillId="0" borderId="0" xfId="0" applyFont="1" applyFill="1" applyAlignment="1" applyProtection="1">
      <alignment vertical="center"/>
    </xf>
    <xf numFmtId="0" fontId="68" fillId="3" borderId="44" xfId="0" applyFont="1" applyFill="1" applyBorder="1" applyAlignment="1" applyProtection="1">
      <alignment horizontal="left" vertical="center"/>
      <protection locked="0"/>
    </xf>
    <xf numFmtId="4" fontId="36" fillId="3" borderId="18" xfId="0" applyNumberFormat="1" applyFont="1" applyFill="1" applyBorder="1" applyAlignment="1" applyProtection="1">
      <alignment horizontal="center" vertical="center"/>
      <protection locked="0"/>
    </xf>
    <xf numFmtId="4" fontId="36" fillId="3" borderId="44" xfId="0" applyNumberFormat="1" applyFont="1" applyFill="1" applyBorder="1" applyAlignment="1" applyProtection="1">
      <alignment horizontal="center" vertical="center"/>
      <protection locked="0"/>
    </xf>
    <xf numFmtId="14" fontId="68" fillId="3" borderId="44" xfId="0" applyNumberFormat="1" applyFont="1" applyFill="1" applyBorder="1" applyAlignment="1" applyProtection="1">
      <alignment horizontal="center" vertical="center" wrapText="1"/>
      <protection locked="0"/>
    </xf>
    <xf numFmtId="1" fontId="68" fillId="3" borderId="44" xfId="0" applyNumberFormat="1" applyFont="1" applyFill="1" applyBorder="1" applyAlignment="1" applyProtection="1">
      <alignment horizontal="center" vertical="center"/>
      <protection locked="0"/>
    </xf>
    <xf numFmtId="165" fontId="97" fillId="8" borderId="2" xfId="8" applyNumberFormat="1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14" fontId="68" fillId="3" borderId="17" xfId="0" applyNumberFormat="1" applyFont="1" applyFill="1" applyBorder="1" applyAlignment="1" applyProtection="1">
      <alignment horizontal="center" vertical="center"/>
      <protection locked="0"/>
    </xf>
    <xf numFmtId="14" fontId="105" fillId="0" borderId="0" xfId="0" applyNumberFormat="1" applyFont="1" applyBorder="1" applyAlignment="1">
      <alignment horizontal="right" vertical="center"/>
    </xf>
    <xf numFmtId="0" fontId="4" fillId="0" borderId="41" xfId="3" applyFont="1" applyFill="1" applyBorder="1" applyAlignment="1">
      <alignment horizontal="left" vertical="center" indent="1"/>
    </xf>
    <xf numFmtId="0" fontId="105" fillId="0" borderId="0" xfId="0" applyNumberFormat="1" applyFont="1" applyBorder="1" applyAlignment="1">
      <alignment horizontal="right" vertical="center"/>
    </xf>
    <xf numFmtId="49" fontId="127" fillId="3" borderId="17" xfId="0" applyNumberFormat="1" applyFont="1" applyFill="1" applyBorder="1" applyAlignment="1" applyProtection="1">
      <alignment horizontal="center" vertical="center"/>
      <protection locked="0"/>
    </xf>
    <xf numFmtId="49" fontId="68" fillId="3" borderId="17" xfId="0" applyNumberFormat="1" applyFont="1" applyFill="1" applyBorder="1" applyAlignment="1" applyProtection="1">
      <alignment horizontal="center" vertical="center"/>
      <protection locked="0"/>
    </xf>
    <xf numFmtId="49" fontId="68" fillId="3" borderId="44" xfId="0" applyNumberFormat="1" applyFont="1" applyFill="1" applyBorder="1" applyAlignment="1" applyProtection="1">
      <alignment horizontal="center" vertical="center"/>
      <protection locked="0"/>
    </xf>
    <xf numFmtId="14" fontId="68" fillId="3" borderId="44" xfId="0" applyNumberFormat="1" applyFont="1" applyFill="1" applyBorder="1" applyAlignment="1" applyProtection="1">
      <alignment horizontal="left" vertical="center"/>
      <protection locked="0"/>
    </xf>
    <xf numFmtId="0" fontId="105" fillId="0" borderId="0" xfId="0" applyNumberFormat="1" applyFont="1" applyBorder="1" applyAlignment="1">
      <alignment horizontal="left" vertical="center" wrapText="1"/>
    </xf>
    <xf numFmtId="49" fontId="68" fillId="3" borderId="44" xfId="0" applyNumberFormat="1" applyFont="1" applyFill="1" applyBorder="1" applyAlignment="1" applyProtection="1">
      <alignment horizontal="left" vertical="center"/>
      <protection locked="0"/>
    </xf>
    <xf numFmtId="49" fontId="68" fillId="3" borderId="17" xfId="0" applyNumberFormat="1" applyFont="1" applyFill="1" applyBorder="1" applyAlignment="1" applyProtection="1">
      <alignment vertical="center"/>
      <protection locked="0"/>
    </xf>
    <xf numFmtId="0" fontId="96" fillId="0" borderId="29" xfId="3" applyFont="1" applyBorder="1" applyAlignment="1">
      <alignment horizontal="left" vertical="center" indent="1"/>
    </xf>
    <xf numFmtId="14" fontId="105" fillId="0" borderId="0" xfId="0" applyNumberFormat="1" applyFont="1" applyFill="1" applyBorder="1" applyAlignment="1">
      <alignment horizontal="right" vertical="center"/>
    </xf>
    <xf numFmtId="0" fontId="4" fillId="0" borderId="31" xfId="3" quotePrefix="1" applyFont="1" applyFill="1" applyBorder="1" applyAlignment="1">
      <alignment horizontal="left" vertical="center" indent="1"/>
    </xf>
    <xf numFmtId="0" fontId="4" fillId="0" borderId="29" xfId="3" quotePrefix="1" applyFont="1" applyFill="1" applyBorder="1" applyAlignment="1">
      <alignment horizontal="left" vertical="center" indent="2"/>
    </xf>
    <xf numFmtId="165" fontId="96" fillId="0" borderId="35" xfId="3" applyNumberFormat="1" applyFont="1" applyFill="1" applyBorder="1" applyAlignment="1" applyProtection="1">
      <alignment horizontal="center" vertical="center"/>
      <protection locked="0"/>
    </xf>
    <xf numFmtId="165" fontId="96" fillId="0" borderId="34" xfId="3" applyNumberFormat="1" applyFont="1" applyFill="1" applyBorder="1" applyAlignment="1" applyProtection="1">
      <alignment horizontal="center" vertical="center"/>
      <protection locked="0"/>
    </xf>
    <xf numFmtId="165" fontId="4" fillId="11" borderId="35" xfId="3" applyNumberFormat="1" applyFont="1" applyFill="1" applyBorder="1" applyAlignment="1" applyProtection="1">
      <alignment horizontal="center" vertical="center" wrapText="1"/>
    </xf>
    <xf numFmtId="0" fontId="42" fillId="11" borderId="35" xfId="0" applyFont="1" applyFill="1" applyBorder="1" applyProtection="1"/>
    <xf numFmtId="165" fontId="4" fillId="11" borderId="36" xfId="3" applyNumberFormat="1" applyFont="1" applyFill="1" applyBorder="1" applyAlignment="1" applyProtection="1">
      <alignment horizontal="center" vertical="center" wrapText="1"/>
    </xf>
    <xf numFmtId="0" fontId="4" fillId="0" borderId="29" xfId="3" quotePrefix="1" applyFont="1" applyFill="1" applyBorder="1" applyAlignment="1">
      <alignment horizontal="left" vertical="center" indent="1"/>
    </xf>
    <xf numFmtId="0" fontId="95" fillId="9" borderId="0" xfId="3" applyFont="1" applyFill="1" applyBorder="1" applyAlignment="1" applyProtection="1">
      <alignment horizontal="center" vertical="center"/>
    </xf>
    <xf numFmtId="167" fontId="95" fillId="0" borderId="0" xfId="3" applyNumberFormat="1" applyFont="1" applyFill="1" applyBorder="1" applyAlignment="1" applyProtection="1">
      <alignment horizontal="center" vertical="center"/>
    </xf>
    <xf numFmtId="0" fontId="99" fillId="0" borderId="0" xfId="3" applyFont="1" applyBorder="1" applyAlignment="1" applyProtection="1">
      <alignment horizontal="center" vertical="center" wrapText="1"/>
    </xf>
    <xf numFmtId="0" fontId="4" fillId="0" borderId="0" xfId="3" applyProtection="1"/>
    <xf numFmtId="0" fontId="102" fillId="0" borderId="0" xfId="3" applyFont="1" applyBorder="1" applyAlignment="1" applyProtection="1">
      <alignment horizontal="center" vertical="center" wrapText="1"/>
    </xf>
    <xf numFmtId="165" fontId="4" fillId="9" borderId="35" xfId="3" applyNumberFormat="1" applyFont="1" applyFill="1" applyBorder="1" applyAlignment="1" applyProtection="1">
      <alignment horizontal="center" vertical="center"/>
      <protection locked="0"/>
    </xf>
    <xf numFmtId="165" fontId="4" fillId="9" borderId="36" xfId="3" applyNumberFormat="1" applyFont="1" applyFill="1" applyBorder="1" applyAlignment="1" applyProtection="1">
      <alignment horizontal="center" vertical="center"/>
      <protection locked="0"/>
    </xf>
    <xf numFmtId="165" fontId="4" fillId="9" borderId="34" xfId="3" applyNumberFormat="1" applyFont="1" applyFill="1" applyBorder="1" applyAlignment="1" applyProtection="1">
      <alignment horizontal="center" vertical="center"/>
      <protection locked="0"/>
    </xf>
    <xf numFmtId="49" fontId="105" fillId="0" borderId="0" xfId="0" applyNumberFormat="1" applyFont="1" applyBorder="1" applyAlignment="1">
      <alignment horizontal="right" vertical="center"/>
    </xf>
    <xf numFmtId="0" fontId="68" fillId="3" borderId="44" xfId="0" applyFont="1" applyFill="1" applyBorder="1" applyAlignment="1" applyProtection="1">
      <alignment horizontal="center" vertical="center"/>
      <protection locked="0"/>
    </xf>
    <xf numFmtId="4" fontId="105" fillId="0" borderId="0" xfId="0" applyNumberFormat="1" applyFont="1" applyBorder="1" applyAlignment="1">
      <alignment horizontal="right" vertical="center"/>
    </xf>
    <xf numFmtId="2" fontId="105" fillId="0" borderId="0" xfId="0" applyNumberFormat="1" applyFont="1" applyBorder="1" applyAlignment="1">
      <alignment horizontal="right" vertical="center"/>
    </xf>
    <xf numFmtId="165" fontId="4" fillId="9" borderId="43" xfId="3" applyNumberFormat="1" applyFont="1" applyFill="1" applyBorder="1" applyAlignment="1" applyProtection="1">
      <alignment horizontal="center" vertical="center"/>
    </xf>
    <xf numFmtId="165" fontId="4" fillId="9" borderId="0" xfId="3" applyNumberFormat="1" applyFont="1" applyFill="1" applyBorder="1" applyAlignment="1" applyProtection="1">
      <alignment horizontal="center" vertical="center" wrapText="1"/>
    </xf>
    <xf numFmtId="165" fontId="4" fillId="15" borderId="0" xfId="3" applyNumberFormat="1" applyFont="1" applyFill="1" applyBorder="1" applyAlignment="1" applyProtection="1">
      <alignment horizontal="center" vertical="center" wrapText="1"/>
    </xf>
    <xf numFmtId="165" fontId="96" fillId="0" borderId="33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left" indent="2"/>
    </xf>
    <xf numFmtId="165" fontId="4" fillId="9" borderId="43" xfId="3" applyNumberFormat="1" applyFont="1" applyFill="1" applyBorder="1" applyAlignment="1" applyProtection="1">
      <alignment horizontal="center" vertical="center" wrapText="1"/>
    </xf>
    <xf numFmtId="165" fontId="4" fillId="0" borderId="0" xfId="3" applyNumberFormat="1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1" fontId="68" fillId="3" borderId="44" xfId="0" applyNumberFormat="1" applyFont="1" applyFill="1" applyBorder="1" applyAlignment="1" applyProtection="1">
      <alignment horizontal="center" vertical="center"/>
    </xf>
    <xf numFmtId="0" fontId="137" fillId="0" borderId="59" xfId="12" applyFont="1" applyFill="1" applyBorder="1" applyAlignment="1">
      <alignment horizontal="right" wrapText="1"/>
    </xf>
    <xf numFmtId="0" fontId="137" fillId="0" borderId="59" xfId="12" applyFont="1" applyFill="1" applyBorder="1" applyAlignment="1">
      <alignment wrapText="1"/>
    </xf>
    <xf numFmtId="0" fontId="136" fillId="0" borderId="0" xfId="0" applyNumberFormat="1" applyFont="1" applyBorder="1" applyAlignment="1"/>
    <xf numFmtId="0" fontId="136" fillId="0" borderId="0" xfId="0" applyFont="1"/>
    <xf numFmtId="0" fontId="138" fillId="0" borderId="2" xfId="0" applyNumberFormat="1" applyFont="1" applyBorder="1" applyAlignment="1">
      <alignment vertical="center"/>
    </xf>
    <xf numFmtId="0" fontId="136" fillId="3" borderId="2" xfId="0" applyFont="1" applyFill="1" applyBorder="1" applyAlignment="1" applyProtection="1">
      <alignment horizontal="center" vertical="center"/>
      <protection locked="0"/>
    </xf>
    <xf numFmtId="0" fontId="136" fillId="0" borderId="0" xfId="4" applyNumberFormat="1" applyFont="1" applyFill="1" applyBorder="1" applyAlignment="1">
      <alignment horizontal="center" vertical="center"/>
    </xf>
    <xf numFmtId="0" fontId="136" fillId="0" borderId="0" xfId="3" applyNumberFormat="1" applyFont="1" applyBorder="1" applyAlignment="1"/>
    <xf numFmtId="0" fontId="136" fillId="0" borderId="0" xfId="4" applyNumberFormat="1" applyFont="1" applyFill="1" applyBorder="1" applyAlignment="1"/>
    <xf numFmtId="0" fontId="138" fillId="0" borderId="0" xfId="0" applyFont="1" applyFill="1" applyBorder="1"/>
    <xf numFmtId="0" fontId="136" fillId="0" borderId="0" xfId="3" applyNumberFormat="1" applyFont="1" applyBorder="1" applyAlignment="1">
      <alignment horizontal="center"/>
    </xf>
    <xf numFmtId="0" fontId="138" fillId="0" borderId="0" xfId="0" applyFont="1" applyFill="1" applyBorder="1" applyAlignment="1">
      <alignment horizontal="left"/>
    </xf>
    <xf numFmtId="0" fontId="138" fillId="0" borderId="0" xfId="0" applyNumberFormat="1" applyFont="1" applyFill="1" applyBorder="1" applyAlignment="1"/>
    <xf numFmtId="0" fontId="138" fillId="0" borderId="0" xfId="0" applyFont="1" applyFill="1" applyBorder="1" applyAlignment="1"/>
    <xf numFmtId="0" fontId="136" fillId="0" borderId="0" xfId="0" applyFont="1" applyFill="1" applyBorder="1"/>
    <xf numFmtId="0" fontId="136" fillId="0" borderId="0" xfId="0" applyNumberFormat="1" applyFont="1" applyBorder="1" applyAlignment="1">
      <alignment horizontal="left" indent="2"/>
    </xf>
    <xf numFmtId="0" fontId="136" fillId="0" borderId="0" xfId="3" applyNumberFormat="1" applyFont="1" applyFill="1" applyBorder="1" applyAlignment="1"/>
    <xf numFmtId="0" fontId="138" fillId="0" borderId="0" xfId="3" applyNumberFormat="1" applyFont="1" applyBorder="1" applyAlignment="1"/>
    <xf numFmtId="0" fontId="136" fillId="0" borderId="59" xfId="0" applyFont="1" applyBorder="1"/>
    <xf numFmtId="0" fontId="137" fillId="0" borderId="0" xfId="12" applyFont="1" applyFill="1" applyBorder="1" applyAlignment="1">
      <alignment wrapText="1"/>
    </xf>
    <xf numFmtId="0" fontId="79" fillId="6" borderId="0" xfId="0" applyNumberFormat="1" applyFont="1" applyFill="1" applyBorder="1" applyAlignment="1" applyProtection="1">
      <alignment horizontal="center" vertical="top"/>
    </xf>
    <xf numFmtId="0" fontId="69" fillId="6" borderId="0" xfId="0" applyNumberFormat="1" applyFont="1" applyFill="1" applyBorder="1" applyAlignment="1" applyProtection="1">
      <alignment horizontal="center"/>
    </xf>
    <xf numFmtId="0" fontId="75" fillId="3" borderId="45" xfId="0" applyFont="1" applyFill="1" applyBorder="1" applyAlignment="1" applyProtection="1">
      <alignment horizontal="left" vertical="center" indent="1"/>
    </xf>
    <xf numFmtId="0" fontId="75" fillId="3" borderId="47" xfId="0" applyFont="1" applyFill="1" applyBorder="1" applyAlignment="1" applyProtection="1">
      <alignment horizontal="left" vertical="center" indent="1"/>
    </xf>
    <xf numFmtId="0" fontId="81" fillId="0" borderId="11" xfId="0" applyNumberFormat="1" applyFont="1" applyFill="1" applyBorder="1" applyAlignment="1" applyProtection="1">
      <alignment horizontal="center" vertical="center"/>
    </xf>
    <xf numFmtId="0" fontId="81" fillId="0" borderId="0" xfId="0" applyNumberFormat="1" applyFont="1" applyFill="1" applyBorder="1" applyAlignment="1" applyProtection="1">
      <alignment horizontal="center" vertical="center"/>
    </xf>
    <xf numFmtId="0" fontId="81" fillId="0" borderId="10" xfId="0" applyNumberFormat="1" applyFont="1" applyFill="1" applyBorder="1" applyAlignment="1" applyProtection="1">
      <alignment horizontal="center" vertical="center"/>
    </xf>
    <xf numFmtId="0" fontId="127" fillId="15" borderId="49" xfId="0" applyNumberFormat="1" applyFont="1" applyFill="1" applyBorder="1" applyAlignment="1" applyProtection="1">
      <alignment horizontal="left" vertical="top" wrapText="1"/>
      <protection locked="0"/>
    </xf>
    <xf numFmtId="0" fontId="127" fillId="15" borderId="50" xfId="0" applyNumberFormat="1" applyFont="1" applyFill="1" applyBorder="1" applyAlignment="1" applyProtection="1">
      <alignment horizontal="left" vertical="top" wrapText="1"/>
      <protection locked="0"/>
    </xf>
    <xf numFmtId="0" fontId="127" fillId="15" borderId="51" xfId="0" applyNumberFormat="1" applyFont="1" applyFill="1" applyBorder="1" applyAlignment="1" applyProtection="1">
      <alignment horizontal="left" vertical="top" wrapText="1"/>
      <protection locked="0"/>
    </xf>
    <xf numFmtId="0" fontId="127" fillId="15" borderId="11" xfId="0" applyNumberFormat="1" applyFont="1" applyFill="1" applyBorder="1" applyAlignment="1" applyProtection="1">
      <alignment horizontal="left" vertical="top" wrapText="1"/>
      <protection locked="0"/>
    </xf>
    <xf numFmtId="0" fontId="127" fillId="15" borderId="0" xfId="0" applyNumberFormat="1" applyFont="1" applyFill="1" applyBorder="1" applyAlignment="1" applyProtection="1">
      <alignment horizontal="left" vertical="top" wrapText="1"/>
      <protection locked="0"/>
    </xf>
    <xf numFmtId="0" fontId="127" fillId="15" borderId="10" xfId="0" applyNumberFormat="1" applyFont="1" applyFill="1" applyBorder="1" applyAlignment="1" applyProtection="1">
      <alignment horizontal="left" vertical="top" wrapText="1"/>
      <protection locked="0"/>
    </xf>
    <xf numFmtId="0" fontId="127" fillId="15" borderId="52" xfId="0" applyNumberFormat="1" applyFont="1" applyFill="1" applyBorder="1" applyAlignment="1" applyProtection="1">
      <alignment horizontal="left" vertical="top" wrapText="1"/>
      <protection locked="0"/>
    </xf>
    <xf numFmtId="0" fontId="127" fillId="15" borderId="53" xfId="0" applyNumberFormat="1" applyFont="1" applyFill="1" applyBorder="1" applyAlignment="1" applyProtection="1">
      <alignment horizontal="left" vertical="top" wrapText="1"/>
      <protection locked="0"/>
    </xf>
    <xf numFmtId="0" fontId="127" fillId="15" borderId="54" xfId="0" applyNumberFormat="1" applyFont="1" applyFill="1" applyBorder="1" applyAlignment="1" applyProtection="1">
      <alignment horizontal="left" vertical="top" wrapText="1"/>
      <protection locked="0"/>
    </xf>
    <xf numFmtId="0" fontId="119" fillId="6" borderId="5" xfId="0" applyNumberFormat="1" applyFont="1" applyFill="1" applyBorder="1" applyAlignment="1" applyProtection="1">
      <alignment horizontal="left" vertical="center" wrapText="1"/>
    </xf>
    <xf numFmtId="0" fontId="119" fillId="6" borderId="1" xfId="0" applyNumberFormat="1" applyFont="1" applyFill="1" applyBorder="1" applyAlignment="1" applyProtection="1">
      <alignment horizontal="left" vertical="center" wrapText="1"/>
    </xf>
    <xf numFmtId="0" fontId="119" fillId="6" borderId="6" xfId="0" applyNumberFormat="1" applyFont="1" applyFill="1" applyBorder="1" applyAlignment="1" applyProtection="1">
      <alignment horizontal="left" vertical="center" wrapText="1"/>
    </xf>
    <xf numFmtId="0" fontId="35" fillId="0" borderId="19" xfId="4" applyNumberFormat="1" applyFont="1" applyFill="1" applyBorder="1" applyAlignment="1" applyProtection="1">
      <alignment horizontal="center" vertical="center"/>
    </xf>
    <xf numFmtId="0" fontId="35" fillId="0" borderId="19" xfId="0" applyNumberFormat="1" applyFont="1" applyBorder="1" applyAlignment="1" applyProtection="1">
      <alignment horizontal="center" vertical="center"/>
    </xf>
    <xf numFmtId="0" fontId="109" fillId="0" borderId="19" xfId="0" applyNumberFormat="1" applyFont="1" applyBorder="1" applyAlignment="1" applyProtection="1">
      <alignment horizontal="center" vertical="center"/>
    </xf>
    <xf numFmtId="0" fontId="129" fillId="0" borderId="52" xfId="0" applyNumberFormat="1" applyFont="1" applyBorder="1" applyAlignment="1" applyProtection="1">
      <alignment horizontal="center" vertical="top"/>
    </xf>
    <xf numFmtId="0" fontId="129" fillId="0" borderId="53" xfId="0" applyNumberFormat="1" applyFont="1" applyBorder="1" applyAlignment="1" applyProtection="1">
      <alignment horizontal="center" vertical="top"/>
    </xf>
    <xf numFmtId="0" fontId="129" fillId="0" borderId="54" xfId="0" applyNumberFormat="1" applyFont="1" applyBorder="1" applyAlignment="1" applyProtection="1">
      <alignment horizontal="center" vertical="top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114" fillId="7" borderId="11" xfId="0" applyNumberFormat="1" applyFont="1" applyFill="1" applyBorder="1" applyAlignment="1" applyProtection="1">
      <alignment horizontal="left"/>
    </xf>
    <xf numFmtId="0" fontId="114" fillId="7" borderId="0" xfId="0" applyNumberFormat="1" applyFont="1" applyFill="1" applyBorder="1" applyAlignment="1" applyProtection="1">
      <alignment horizontal="left"/>
    </xf>
    <xf numFmtId="0" fontId="114" fillId="7" borderId="10" xfId="0" applyNumberFormat="1" applyFont="1" applyFill="1" applyBorder="1" applyAlignment="1" applyProtection="1">
      <alignment horizontal="left"/>
    </xf>
    <xf numFmtId="0" fontId="51" fillId="7" borderId="9" xfId="0" applyNumberFormat="1" applyFont="1" applyFill="1" applyBorder="1" applyAlignment="1" applyProtection="1">
      <alignment horizontal="center" vertical="center"/>
    </xf>
    <xf numFmtId="0" fontId="51" fillId="7" borderId="3" xfId="0" applyNumberFormat="1" applyFont="1" applyFill="1" applyBorder="1" applyAlignment="1" applyProtection="1">
      <alignment horizontal="center" vertical="center"/>
    </xf>
    <xf numFmtId="0" fontId="51" fillId="7" borderId="4" xfId="0" applyNumberFormat="1" applyFont="1" applyFill="1" applyBorder="1" applyAlignment="1" applyProtection="1">
      <alignment horizontal="center" vertical="center"/>
    </xf>
    <xf numFmtId="0" fontId="51" fillId="7" borderId="11" xfId="0" applyNumberFormat="1" applyFont="1" applyFill="1" applyBorder="1" applyAlignment="1" applyProtection="1">
      <alignment horizontal="center" vertical="center"/>
    </xf>
    <xf numFmtId="0" fontId="51" fillId="7" borderId="0" xfId="0" applyNumberFormat="1" applyFont="1" applyFill="1" applyBorder="1" applyAlignment="1" applyProtection="1">
      <alignment horizontal="center" vertical="center"/>
    </xf>
    <xf numFmtId="0" fontId="51" fillId="7" borderId="10" xfId="0" applyNumberFormat="1" applyFont="1" applyFill="1" applyBorder="1" applyAlignment="1" applyProtection="1">
      <alignment horizontal="center" vertical="center"/>
    </xf>
    <xf numFmtId="0" fontId="51" fillId="7" borderId="7" xfId="0" applyNumberFormat="1" applyFont="1" applyFill="1" applyBorder="1" applyAlignment="1" applyProtection="1">
      <alignment horizontal="center" vertical="center"/>
    </xf>
    <xf numFmtId="0" fontId="51" fillId="7" borderId="12" xfId="0" applyNumberFormat="1" applyFont="1" applyFill="1" applyBorder="1" applyAlignment="1" applyProtection="1">
      <alignment horizontal="center" vertical="center"/>
    </xf>
    <xf numFmtId="0" fontId="51" fillId="7" borderId="8" xfId="0" applyNumberFormat="1" applyFont="1" applyFill="1" applyBorder="1" applyAlignment="1" applyProtection="1">
      <alignment horizontal="center" vertical="center"/>
    </xf>
    <xf numFmtId="0" fontId="128" fillId="15" borderId="49" xfId="0" applyNumberFormat="1" applyFont="1" applyFill="1" applyBorder="1" applyAlignment="1" applyProtection="1">
      <alignment horizontal="left" vertical="top" wrapText="1"/>
      <protection locked="0"/>
    </xf>
    <xf numFmtId="0" fontId="128" fillId="15" borderId="50" xfId="0" applyNumberFormat="1" applyFont="1" applyFill="1" applyBorder="1" applyAlignment="1" applyProtection="1">
      <alignment horizontal="left" vertical="top" wrapText="1"/>
      <protection locked="0"/>
    </xf>
    <xf numFmtId="0" fontId="128" fillId="15" borderId="51" xfId="0" applyNumberFormat="1" applyFont="1" applyFill="1" applyBorder="1" applyAlignment="1" applyProtection="1">
      <alignment horizontal="left" vertical="top" wrapText="1"/>
      <protection locked="0"/>
    </xf>
    <xf numFmtId="0" fontId="128" fillId="15" borderId="11" xfId="0" applyNumberFormat="1" applyFont="1" applyFill="1" applyBorder="1" applyAlignment="1" applyProtection="1">
      <alignment horizontal="left" vertical="top" wrapText="1"/>
      <protection locked="0"/>
    </xf>
    <xf numFmtId="0" fontId="128" fillId="15" borderId="0" xfId="0" applyNumberFormat="1" applyFont="1" applyFill="1" applyBorder="1" applyAlignment="1" applyProtection="1">
      <alignment horizontal="left" vertical="top" wrapText="1"/>
      <protection locked="0"/>
    </xf>
    <xf numFmtId="0" fontId="128" fillId="15" borderId="10" xfId="0" applyNumberFormat="1" applyFont="1" applyFill="1" applyBorder="1" applyAlignment="1" applyProtection="1">
      <alignment horizontal="left" vertical="top" wrapText="1"/>
      <protection locked="0"/>
    </xf>
    <xf numFmtId="0" fontId="128" fillId="15" borderId="52" xfId="0" applyNumberFormat="1" applyFont="1" applyFill="1" applyBorder="1" applyAlignment="1" applyProtection="1">
      <alignment horizontal="left" vertical="top" wrapText="1"/>
      <protection locked="0"/>
    </xf>
    <xf numFmtId="0" fontId="128" fillId="15" borderId="53" xfId="0" applyNumberFormat="1" applyFont="1" applyFill="1" applyBorder="1" applyAlignment="1" applyProtection="1">
      <alignment horizontal="left" vertical="top" wrapText="1"/>
      <protection locked="0"/>
    </xf>
    <xf numFmtId="0" fontId="128" fillId="15" borderId="54" xfId="0" applyNumberFormat="1" applyFont="1" applyFill="1" applyBorder="1" applyAlignment="1" applyProtection="1">
      <alignment horizontal="left" vertical="top" wrapText="1"/>
      <protection locked="0"/>
    </xf>
    <xf numFmtId="0" fontId="57" fillId="6" borderId="0" xfId="0" applyNumberFormat="1" applyFont="1" applyFill="1" applyBorder="1" applyAlignment="1" applyProtection="1">
      <alignment horizontal="center" vertical="center"/>
    </xf>
    <xf numFmtId="0" fontId="122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/>
    </xf>
    <xf numFmtId="0" fontId="83" fillId="3" borderId="45" xfId="0" applyNumberFormat="1" applyFont="1" applyFill="1" applyBorder="1" applyAlignment="1" applyProtection="1">
      <alignment horizontal="center" vertical="center"/>
    </xf>
    <xf numFmtId="0" fontId="83" fillId="3" borderId="46" xfId="0" applyNumberFormat="1" applyFont="1" applyFill="1" applyBorder="1" applyAlignment="1" applyProtection="1">
      <alignment horizontal="center" vertical="center"/>
    </xf>
    <xf numFmtId="0" fontId="83" fillId="3" borderId="47" xfId="0" applyNumberFormat="1" applyFont="1" applyFill="1" applyBorder="1" applyAlignment="1" applyProtection="1">
      <alignment horizontal="center" vertical="center"/>
    </xf>
    <xf numFmtId="0" fontId="119" fillId="6" borderId="0" xfId="0" applyNumberFormat="1" applyFont="1" applyFill="1" applyBorder="1" applyAlignment="1" applyProtection="1">
      <alignment horizontal="left" vertical="center"/>
    </xf>
    <xf numFmtId="0" fontId="75" fillId="3" borderId="13" xfId="0" applyNumberFormat="1" applyFont="1" applyFill="1" applyBorder="1" applyAlignment="1" applyProtection="1">
      <alignment horizontal="center" vertical="center"/>
    </xf>
    <xf numFmtId="0" fontId="75" fillId="3" borderId="14" xfId="0" applyNumberFormat="1" applyFont="1" applyFill="1" applyBorder="1" applyAlignment="1" applyProtection="1">
      <alignment horizontal="center" vertical="center"/>
    </xf>
    <xf numFmtId="0" fontId="75" fillId="3" borderId="15" xfId="0" applyNumberFormat="1" applyFont="1" applyFill="1" applyBorder="1" applyAlignment="1" applyProtection="1">
      <alignment horizontal="center" vertical="center"/>
    </xf>
    <xf numFmtId="0" fontId="119" fillId="6" borderId="13" xfId="0" applyNumberFormat="1" applyFont="1" applyFill="1" applyBorder="1" applyAlignment="1" applyProtection="1">
      <alignment horizontal="left" vertical="center"/>
    </xf>
    <xf numFmtId="0" fontId="119" fillId="6" borderId="15" xfId="0" applyNumberFormat="1" applyFont="1" applyFill="1" applyBorder="1" applyAlignment="1" applyProtection="1">
      <alignment horizontal="left" vertical="center"/>
    </xf>
    <xf numFmtId="0" fontId="51" fillId="0" borderId="5" xfId="0" applyNumberFormat="1" applyFont="1" applyFill="1" applyBorder="1" applyAlignment="1" applyProtection="1">
      <alignment horizontal="left" vertical="center"/>
    </xf>
    <xf numFmtId="0" fontId="51" fillId="0" borderId="1" xfId="0" applyNumberFormat="1" applyFont="1" applyFill="1" applyBorder="1" applyAlignment="1" applyProtection="1">
      <alignment horizontal="left" vertical="center"/>
    </xf>
    <xf numFmtId="0" fontId="51" fillId="0" borderId="6" xfId="0" applyNumberFormat="1" applyFont="1" applyFill="1" applyBorder="1" applyAlignment="1" applyProtection="1">
      <alignment horizontal="left" vertical="center"/>
    </xf>
    <xf numFmtId="0" fontId="68" fillId="3" borderId="45" xfId="0" applyFont="1" applyFill="1" applyBorder="1" applyAlignment="1" applyProtection="1">
      <alignment horizontal="left" vertical="center"/>
      <protection locked="0"/>
    </xf>
    <xf numFmtId="0" fontId="68" fillId="3" borderId="46" xfId="0" applyFont="1" applyFill="1" applyBorder="1" applyAlignment="1" applyProtection="1">
      <alignment horizontal="left" vertical="center"/>
      <protection locked="0"/>
    </xf>
    <xf numFmtId="0" fontId="68" fillId="3" borderId="47" xfId="0" applyFont="1" applyFill="1" applyBorder="1" applyAlignment="1" applyProtection="1">
      <alignment horizontal="left" vertical="center"/>
      <protection locked="0"/>
    </xf>
    <xf numFmtId="0" fontId="134" fillId="16" borderId="13" xfId="0" applyFont="1" applyFill="1" applyBorder="1" applyAlignment="1" applyProtection="1">
      <alignment horizontal="left" vertical="center"/>
      <protection locked="0"/>
    </xf>
    <xf numFmtId="0" fontId="134" fillId="16" borderId="15" xfId="0" applyFont="1" applyFill="1" applyBorder="1" applyAlignment="1" applyProtection="1">
      <alignment horizontal="left" vertical="center"/>
      <protection locked="0"/>
    </xf>
    <xf numFmtId="0" fontId="115" fillId="0" borderId="0" xfId="0" applyFont="1" applyAlignment="1" applyProtection="1">
      <alignment horizontal="left" vertical="center"/>
    </xf>
    <xf numFmtId="0" fontId="68" fillId="3" borderId="13" xfId="0" applyFont="1" applyFill="1" applyBorder="1" applyAlignment="1" applyProtection="1">
      <alignment horizontal="left" vertical="center"/>
      <protection locked="0" hidden="1"/>
    </xf>
    <xf numFmtId="0" fontId="68" fillId="3" borderId="14" xfId="0" applyFont="1" applyFill="1" applyBorder="1" applyAlignment="1" applyProtection="1">
      <alignment horizontal="left" vertical="center"/>
      <protection locked="0" hidden="1"/>
    </xf>
    <xf numFmtId="0" fontId="68" fillId="3" borderId="15" xfId="0" applyFont="1" applyFill="1" applyBorder="1" applyAlignment="1" applyProtection="1">
      <alignment horizontal="left" vertical="center"/>
      <protection locked="0" hidden="1"/>
    </xf>
    <xf numFmtId="0" fontId="117" fillId="0" borderId="0" xfId="0" applyFont="1" applyAlignment="1" applyProtection="1">
      <alignment horizontal="left" vertical="center" indent="2"/>
    </xf>
    <xf numFmtId="0" fontId="117" fillId="0" borderId="48" xfId="0" applyFont="1" applyBorder="1" applyAlignment="1" applyProtection="1">
      <alignment horizontal="left" vertical="center" indent="2"/>
    </xf>
    <xf numFmtId="0" fontId="115" fillId="0" borderId="0" xfId="0" applyFont="1" applyAlignment="1" applyProtection="1">
      <alignment horizontal="left" vertical="top" wrapText="1"/>
    </xf>
    <xf numFmtId="0" fontId="68" fillId="3" borderId="45" xfId="2" applyFont="1" applyFill="1" applyBorder="1" applyAlignment="1" applyProtection="1">
      <alignment horizontal="left" vertical="center" indent="1"/>
      <protection locked="0"/>
    </xf>
    <xf numFmtId="0" fontId="68" fillId="3" borderId="46" xfId="2" applyFont="1" applyFill="1" applyBorder="1" applyAlignment="1" applyProtection="1">
      <alignment horizontal="left" vertical="center" indent="1"/>
      <protection locked="0"/>
    </xf>
    <xf numFmtId="2" fontId="68" fillId="3" borderId="45" xfId="0" applyNumberFormat="1" applyFont="1" applyFill="1" applyBorder="1" applyAlignment="1" applyProtection="1">
      <alignment horizontal="left" vertical="center" indent="2"/>
    </xf>
    <xf numFmtId="2" fontId="68" fillId="3" borderId="47" xfId="0" applyNumberFormat="1" applyFont="1" applyFill="1" applyBorder="1" applyAlignment="1" applyProtection="1">
      <alignment horizontal="left" vertical="center" indent="2"/>
    </xf>
    <xf numFmtId="165" fontId="68" fillId="3" borderId="13" xfId="0" applyNumberFormat="1" applyFont="1" applyFill="1" applyBorder="1" applyAlignment="1" applyProtection="1">
      <alignment horizontal="left" vertical="center" wrapText="1" indent="1"/>
      <protection locked="0" hidden="1"/>
    </xf>
    <xf numFmtId="165" fontId="68" fillId="3" borderId="14" xfId="0" applyNumberFormat="1" applyFont="1" applyFill="1" applyBorder="1" applyAlignment="1" applyProtection="1">
      <alignment horizontal="left" vertical="center" wrapText="1" indent="1"/>
      <protection locked="0" hidden="1"/>
    </xf>
    <xf numFmtId="165" fontId="68" fillId="3" borderId="15" xfId="0" applyNumberFormat="1" applyFont="1" applyFill="1" applyBorder="1" applyAlignment="1" applyProtection="1">
      <alignment horizontal="left" vertical="center" wrapText="1" indent="1"/>
      <protection locked="0" hidden="1"/>
    </xf>
    <xf numFmtId="0" fontId="35" fillId="4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84" fillId="0" borderId="0" xfId="0" applyFont="1" applyAlignment="1" applyProtection="1">
      <alignment horizontal="left" vertical="top" wrapText="1"/>
    </xf>
    <xf numFmtId="0" fontId="115" fillId="0" borderId="0" xfId="0" applyFont="1" applyAlignment="1" applyProtection="1">
      <alignment horizontal="left" vertical="top"/>
    </xf>
    <xf numFmtId="0" fontId="115" fillId="0" borderId="0" xfId="0" applyFont="1" applyBorder="1" applyAlignment="1" applyProtection="1">
      <alignment horizontal="left" vertical="top"/>
    </xf>
    <xf numFmtId="0" fontId="84" fillId="0" borderId="0" xfId="0" applyFont="1" applyBorder="1" applyAlignment="1" applyProtection="1">
      <alignment horizontal="center" vertical="top" wrapText="1"/>
    </xf>
    <xf numFmtId="0" fontId="76" fillId="0" borderId="0" xfId="0" applyFont="1" applyAlignment="1" applyProtection="1">
      <alignment horizontal="center" vertical="center"/>
    </xf>
    <xf numFmtId="0" fontId="76" fillId="0" borderId="0" xfId="0" applyFont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 wrapText="1"/>
    </xf>
    <xf numFmtId="0" fontId="68" fillId="3" borderId="13" xfId="0" applyFont="1" applyFill="1" applyBorder="1" applyAlignment="1" applyProtection="1">
      <alignment horizontal="left" vertical="center"/>
      <protection locked="0"/>
    </xf>
    <xf numFmtId="0" fontId="68" fillId="3" borderId="14" xfId="0" applyFont="1" applyFill="1" applyBorder="1" applyAlignment="1" applyProtection="1">
      <alignment horizontal="left" vertical="center"/>
      <protection locked="0"/>
    </xf>
    <xf numFmtId="0" fontId="36" fillId="3" borderId="45" xfId="0" applyNumberFormat="1" applyFont="1" applyFill="1" applyBorder="1" applyAlignment="1" applyProtection="1">
      <alignment horizontal="center" vertical="center"/>
    </xf>
    <xf numFmtId="0" fontId="36" fillId="3" borderId="46" xfId="0" applyNumberFormat="1" applyFont="1" applyFill="1" applyBorder="1" applyAlignment="1" applyProtection="1">
      <alignment horizontal="center" vertical="center"/>
    </xf>
    <xf numFmtId="0" fontId="36" fillId="3" borderId="47" xfId="0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left" vertical="center"/>
    </xf>
    <xf numFmtId="0" fontId="96" fillId="0" borderId="0" xfId="3" applyFont="1" applyFill="1" applyBorder="1" applyAlignment="1" applyProtection="1">
      <alignment horizontal="left" vertical="center" indent="1"/>
    </xf>
    <xf numFmtId="0" fontId="4" fillId="0" borderId="41" xfId="3" applyFont="1" applyFill="1" applyBorder="1" applyAlignment="1">
      <alignment horizontal="left" vertical="center" indent="1"/>
    </xf>
    <xf numFmtId="0" fontId="4" fillId="0" borderId="42" xfId="3" applyFont="1" applyFill="1" applyBorder="1" applyAlignment="1">
      <alignment horizontal="left" vertical="center" indent="1"/>
    </xf>
    <xf numFmtId="0" fontId="4" fillId="0" borderId="33" xfId="3" applyFont="1" applyFill="1" applyBorder="1" applyAlignment="1" applyProtection="1">
      <alignment horizontal="left" vertical="center" indent="1"/>
    </xf>
    <xf numFmtId="0" fontId="12" fillId="14" borderId="37" xfId="3" applyFont="1" applyFill="1" applyBorder="1" applyAlignment="1">
      <alignment horizontal="left" vertical="center"/>
    </xf>
    <xf numFmtId="0" fontId="12" fillId="14" borderId="38" xfId="3" applyFont="1" applyFill="1" applyBorder="1" applyAlignment="1">
      <alignment horizontal="left" vertical="center"/>
    </xf>
    <xf numFmtId="0" fontId="133" fillId="0" borderId="57" xfId="0" applyFont="1" applyBorder="1" applyAlignment="1" applyProtection="1">
      <alignment horizontal="left" vertical="center" indent="2"/>
      <protection locked="0"/>
    </xf>
    <xf numFmtId="0" fontId="133" fillId="0" borderId="58" xfId="0" applyFont="1" applyBorder="1" applyAlignment="1" applyProtection="1">
      <alignment horizontal="left" vertical="center" indent="2"/>
      <protection locked="0"/>
    </xf>
    <xf numFmtId="0" fontId="4" fillId="0" borderId="57" xfId="3" applyFont="1" applyFill="1" applyBorder="1" applyAlignment="1" applyProtection="1">
      <alignment horizontal="left" vertical="center" indent="2"/>
      <protection locked="0"/>
    </xf>
    <xf numFmtId="0" fontId="4" fillId="0" borderId="58" xfId="3" applyFont="1" applyFill="1" applyBorder="1" applyAlignment="1" applyProtection="1">
      <alignment horizontal="left" vertical="center" indent="2"/>
      <protection locked="0"/>
    </xf>
    <xf numFmtId="0" fontId="75" fillId="3" borderId="46" xfId="0" applyFont="1" applyFill="1" applyBorder="1" applyAlignment="1" applyProtection="1">
      <alignment horizontal="left" vertical="center" indent="1"/>
    </xf>
    <xf numFmtId="0" fontId="14" fillId="12" borderId="0" xfId="0" applyFont="1" applyFill="1" applyAlignment="1">
      <alignment horizontal="center" vertical="center"/>
    </xf>
    <xf numFmtId="0" fontId="21" fillId="13" borderId="0" xfId="3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4" fillId="10" borderId="23" xfId="3" applyFont="1" applyFill="1" applyBorder="1" applyAlignment="1">
      <alignment horizontal="center"/>
    </xf>
    <xf numFmtId="0" fontId="94" fillId="10" borderId="22" xfId="3" applyFont="1" applyFill="1" applyBorder="1" applyAlignment="1">
      <alignment horizontal="center"/>
    </xf>
    <xf numFmtId="0" fontId="94" fillId="10" borderId="24" xfId="3" applyFont="1" applyFill="1" applyBorder="1" applyAlignment="1">
      <alignment horizontal="center"/>
    </xf>
    <xf numFmtId="0" fontId="135" fillId="0" borderId="0" xfId="3" applyFont="1" applyFill="1" applyBorder="1" applyAlignment="1">
      <alignment horizontal="center" vertical="center"/>
    </xf>
    <xf numFmtId="0" fontId="12" fillId="14" borderId="37" xfId="3" applyFont="1" applyFill="1" applyBorder="1" applyAlignment="1">
      <alignment horizontal="center" vertical="center" wrapText="1"/>
    </xf>
    <xf numFmtId="0" fontId="12" fillId="14" borderId="38" xfId="3" applyFont="1" applyFill="1" applyBorder="1" applyAlignment="1">
      <alignment horizontal="center" vertical="center" wrapText="1"/>
    </xf>
    <xf numFmtId="0" fontId="12" fillId="14" borderId="31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4" fillId="0" borderId="29" xfId="3" applyFont="1" applyFill="1" applyBorder="1" applyAlignment="1">
      <alignment horizontal="left" vertical="center" indent="1"/>
    </xf>
    <xf numFmtId="0" fontId="4" fillId="0" borderId="0" xfId="3" applyFont="1" applyFill="1" applyBorder="1" applyAlignment="1">
      <alignment horizontal="left" vertical="center" indent="1"/>
    </xf>
    <xf numFmtId="0" fontId="4" fillId="0" borderId="29" xfId="3" applyFont="1" applyFill="1" applyBorder="1" applyAlignment="1" applyProtection="1">
      <alignment horizontal="left" vertical="center" indent="2"/>
      <protection locked="0"/>
    </xf>
    <xf numFmtId="0" fontId="4" fillId="0" borderId="30" xfId="3" applyFont="1" applyFill="1" applyBorder="1" applyAlignment="1" applyProtection="1">
      <alignment horizontal="left" vertical="center" indent="2"/>
      <protection locked="0"/>
    </xf>
    <xf numFmtId="0" fontId="4" fillId="0" borderId="30" xfId="3" applyFont="1" applyFill="1" applyBorder="1" applyAlignment="1">
      <alignment horizontal="left" vertical="center" indent="1"/>
    </xf>
    <xf numFmtId="0" fontId="4" fillId="0" borderId="37" xfId="3" applyFont="1" applyFill="1" applyBorder="1" applyAlignment="1" applyProtection="1">
      <alignment horizontal="left" vertical="center" indent="2"/>
      <protection locked="0"/>
    </xf>
    <xf numFmtId="0" fontId="4" fillId="0" borderId="38" xfId="3" applyFont="1" applyFill="1" applyBorder="1" applyAlignment="1" applyProtection="1">
      <alignment horizontal="left" vertical="center" indent="2"/>
      <protection locked="0"/>
    </xf>
    <xf numFmtId="0" fontId="4" fillId="15" borderId="41" xfId="3" applyFont="1" applyFill="1" applyBorder="1" applyAlignment="1">
      <alignment horizontal="center"/>
    </xf>
    <xf numFmtId="0" fontId="4" fillId="15" borderId="43" xfId="3" applyFont="1" applyFill="1" applyBorder="1" applyAlignment="1">
      <alignment horizontal="center"/>
    </xf>
    <xf numFmtId="0" fontId="4" fillId="15" borderId="42" xfId="3" applyFont="1" applyFill="1" applyBorder="1" applyAlignment="1">
      <alignment horizontal="center"/>
    </xf>
    <xf numFmtId="0" fontId="4" fillId="15" borderId="29" xfId="3" applyFont="1" applyFill="1" applyBorder="1" applyAlignment="1">
      <alignment horizontal="center"/>
    </xf>
    <xf numFmtId="0" fontId="4" fillId="15" borderId="0" xfId="3" applyFont="1" applyFill="1" applyBorder="1" applyAlignment="1">
      <alignment horizontal="center"/>
    </xf>
    <xf numFmtId="0" fontId="4" fillId="15" borderId="30" xfId="3" applyFont="1" applyFill="1" applyBorder="1" applyAlignment="1">
      <alignment horizontal="center"/>
    </xf>
    <xf numFmtId="0" fontId="4" fillId="15" borderId="31" xfId="3" applyFont="1" applyFill="1" applyBorder="1" applyAlignment="1">
      <alignment horizontal="center"/>
    </xf>
    <xf numFmtId="0" fontId="4" fillId="15" borderId="33" xfId="3" applyFont="1" applyFill="1" applyBorder="1" applyAlignment="1">
      <alignment horizontal="center"/>
    </xf>
    <xf numFmtId="0" fontId="4" fillId="15" borderId="32" xfId="3" applyFont="1" applyFill="1" applyBorder="1" applyAlignment="1">
      <alignment horizontal="center"/>
    </xf>
    <xf numFmtId="0" fontId="4" fillId="0" borderId="41" xfId="3" applyFont="1" applyFill="1" applyBorder="1" applyAlignment="1" applyProtection="1">
      <alignment horizontal="left" vertical="center" indent="2"/>
      <protection locked="0"/>
    </xf>
    <xf numFmtId="0" fontId="4" fillId="0" borderId="42" xfId="3" applyFont="1" applyFill="1" applyBorder="1" applyAlignment="1" applyProtection="1">
      <alignment horizontal="left" vertical="center" indent="2"/>
      <protection locked="0"/>
    </xf>
    <xf numFmtId="0" fontId="42" fillId="0" borderId="0" xfId="0" applyFont="1" applyBorder="1" applyAlignment="1">
      <alignment horizontal="center"/>
    </xf>
    <xf numFmtId="0" fontId="7" fillId="15" borderId="43" xfId="3" applyFont="1" applyFill="1" applyBorder="1" applyAlignment="1" applyProtection="1">
      <alignment horizontal="left" vertical="center"/>
    </xf>
    <xf numFmtId="0" fontId="12" fillId="14" borderId="33" xfId="3" applyFont="1" applyFill="1" applyBorder="1" applyAlignment="1">
      <alignment horizontal="center" vertical="center" wrapText="1"/>
    </xf>
    <xf numFmtId="0" fontId="4" fillId="0" borderId="41" xfId="3" applyFont="1" applyFill="1" applyBorder="1" applyAlignment="1">
      <alignment horizontal="center"/>
    </xf>
    <xf numFmtId="0" fontId="4" fillId="0" borderId="43" xfId="3" applyFont="1" applyFill="1" applyBorder="1" applyAlignment="1">
      <alignment horizontal="center"/>
    </xf>
    <xf numFmtId="0" fontId="4" fillId="0" borderId="42" xfId="3" applyFont="1" applyFill="1" applyBorder="1" applyAlignment="1">
      <alignment horizontal="center"/>
    </xf>
    <xf numFmtId="0" fontId="4" fillId="0" borderId="29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30" xfId="3" applyFont="1" applyFill="1" applyBorder="1" applyAlignment="1">
      <alignment horizontal="center"/>
    </xf>
    <xf numFmtId="0" fontId="4" fillId="0" borderId="31" xfId="3" applyFont="1" applyFill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0" fontId="4" fillId="0" borderId="32" xfId="3" applyFont="1" applyFill="1" applyBorder="1" applyAlignment="1">
      <alignment horizontal="center"/>
    </xf>
    <xf numFmtId="0" fontId="133" fillId="0" borderId="37" xfId="0" applyFont="1" applyBorder="1" applyAlignment="1" applyProtection="1">
      <alignment horizontal="left" vertical="center" indent="2"/>
      <protection locked="0"/>
    </xf>
    <xf numFmtId="0" fontId="133" fillId="0" borderId="38" xfId="0" applyFont="1" applyBorder="1" applyAlignment="1" applyProtection="1">
      <alignment horizontal="left" vertical="center" indent="2"/>
      <protection locked="0"/>
    </xf>
    <xf numFmtId="0" fontId="133" fillId="0" borderId="37" xfId="3" applyFont="1" applyFill="1" applyBorder="1" applyAlignment="1" applyProtection="1">
      <alignment horizontal="left" vertical="center" indent="2"/>
      <protection locked="0"/>
    </xf>
    <xf numFmtId="0" fontId="133" fillId="0" borderId="38" xfId="3" applyFont="1" applyFill="1" applyBorder="1" applyAlignment="1" applyProtection="1">
      <alignment horizontal="left" vertical="center" indent="2"/>
      <protection locked="0"/>
    </xf>
    <xf numFmtId="0" fontId="75" fillId="3" borderId="45" xfId="0" applyFont="1" applyFill="1" applyBorder="1" applyAlignment="1">
      <alignment horizontal="left" vertical="center" indent="2"/>
    </xf>
    <xf numFmtId="0" fontId="75" fillId="3" borderId="46" xfId="0" applyFont="1" applyFill="1" applyBorder="1" applyAlignment="1">
      <alignment horizontal="left" vertical="center" indent="2"/>
    </xf>
    <xf numFmtId="0" fontId="75" fillId="3" borderId="47" xfId="0" applyFont="1" applyFill="1" applyBorder="1" applyAlignment="1">
      <alignment horizontal="left" vertical="center" indent="2"/>
    </xf>
    <xf numFmtId="0" fontId="75" fillId="3" borderId="45" xfId="0" applyFont="1" applyFill="1" applyBorder="1" applyAlignment="1">
      <alignment horizontal="left" vertical="center" indent="1"/>
    </xf>
    <xf numFmtId="0" fontId="75" fillId="3" borderId="46" xfId="0" applyFont="1" applyFill="1" applyBorder="1" applyAlignment="1">
      <alignment horizontal="left" vertical="center" indent="1"/>
    </xf>
    <xf numFmtId="0" fontId="75" fillId="3" borderId="47" xfId="0" applyFont="1" applyFill="1" applyBorder="1" applyAlignment="1">
      <alignment horizontal="left" vertical="center" indent="1"/>
    </xf>
    <xf numFmtId="0" fontId="138" fillId="0" borderId="0" xfId="0" applyNumberFormat="1" applyFont="1" applyFill="1" applyBorder="1" applyAlignment="1">
      <alignment horizontal="center"/>
    </xf>
    <xf numFmtId="0" fontId="138" fillId="0" borderId="2" xfId="0" applyNumberFormat="1" applyFont="1" applyBorder="1" applyAlignment="1">
      <alignment horizontal="center" vertical="center"/>
    </xf>
    <xf numFmtId="0" fontId="138" fillId="0" borderId="2" xfId="0" applyNumberFormat="1" applyFont="1" applyBorder="1" applyAlignment="1">
      <alignment horizontal="left" vertical="center"/>
    </xf>
    <xf numFmtId="0" fontId="136" fillId="0" borderId="0" xfId="0" applyNumberFormat="1" applyFont="1" applyBorder="1" applyAlignment="1">
      <alignment horizontal="center"/>
    </xf>
  </cellXfs>
  <cellStyles count="13">
    <cellStyle name="40 % - Accent2" xfId="8" builtinId="35"/>
    <cellStyle name="40 % - Accent2 2" xfId="9" xr:uid="{00000000-0005-0000-0000-000001000000}"/>
    <cellStyle name="40 % - Accent2 2 2" xfId="11" xr:uid="{00000000-0005-0000-0000-000002000000}"/>
    <cellStyle name="40 % - Accent2 3" xfId="10" xr:uid="{00000000-0005-0000-0000-000003000000}"/>
    <cellStyle name="Accent1" xfId="2" builtinId="29"/>
    <cellStyle name="Euro" xfId="1" xr:uid="{00000000-0005-0000-0000-000005000000}"/>
    <cellStyle name="Insatisfaisant" xfId="4" builtinId="27"/>
    <cellStyle name="Normal" xfId="0" builtinId="0"/>
    <cellStyle name="Normal 2" xfId="3" xr:uid="{00000000-0005-0000-0000-000008000000}"/>
    <cellStyle name="Normal 3" xfId="5" xr:uid="{00000000-0005-0000-0000-000009000000}"/>
    <cellStyle name="Normal_Annexe1C" xfId="6" xr:uid="{00000000-0005-0000-0000-00000A000000}"/>
    <cellStyle name="Normal_Feuil1" xfId="12" xr:uid="{00000000-0005-0000-0000-00000B000000}"/>
    <cellStyle name="Pourcentage 2" xfId="7" xr:uid="{00000000-0005-0000-0000-00000C000000}"/>
  </cellStyles>
  <dxfs count="6">
    <dxf>
      <font>
        <color theme="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DBE5F1"/>
      <color rgb="FFFFFF99"/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ource!$G$18" lockText="1" noThreeD="1"/>
</file>

<file path=xl/ctrlProps/ctrlProp10.xml><?xml version="1.0" encoding="utf-8"?>
<formControlPr xmlns="http://schemas.microsoft.com/office/spreadsheetml/2009/9/main" objectType="CheckBox" fmlaLink="Source!$G$27" lockText="1" noThreeD="1"/>
</file>

<file path=xl/ctrlProps/ctrlProp11.xml><?xml version="1.0" encoding="utf-8"?>
<formControlPr xmlns="http://schemas.microsoft.com/office/spreadsheetml/2009/9/main" objectType="Drop" dropStyle="combo" dx="16" fmlaLink="Source!$B$14" fmlaRange="Source!$B$16:$G$140" noThreeD="1" sel="1" val="0"/>
</file>

<file path=xl/ctrlProps/ctrlProp12.xml><?xml version="1.0" encoding="utf-8"?>
<formControlPr xmlns="http://schemas.microsoft.com/office/spreadsheetml/2009/9/main" objectType="CheckBox" fmlaLink="Source!$G$28" lockText="1" noThreeD="1"/>
</file>

<file path=xl/ctrlProps/ctrlProp13.xml><?xml version="1.0" encoding="utf-8"?>
<formControlPr xmlns="http://schemas.microsoft.com/office/spreadsheetml/2009/9/main" objectType="CheckBox" fmlaLink="Source!$G$17" lockText="1" noThreeD="1"/>
</file>

<file path=xl/ctrlProps/ctrlProp14.xml><?xml version="1.0" encoding="utf-8"?>
<formControlPr xmlns="http://schemas.microsoft.com/office/spreadsheetml/2009/9/main" objectType="CheckBox" checked="Checked" fmlaLink="Source!$K$23" lockText="1" noThreeD="1"/>
</file>

<file path=xl/ctrlProps/ctrlProp15.xml><?xml version="1.0" encoding="utf-8"?>
<formControlPr xmlns="http://schemas.microsoft.com/office/spreadsheetml/2009/9/main" objectType="CheckBox" fmlaLink="Source!$L$19" lockText="1" noThreeD="1"/>
</file>

<file path=xl/ctrlProps/ctrlProp16.xml><?xml version="1.0" encoding="utf-8"?>
<formControlPr xmlns="http://schemas.microsoft.com/office/spreadsheetml/2009/9/main" objectType="CheckBox" fmlaLink="Source!$L$20" lockText="1" noThreeD="1"/>
</file>

<file path=xl/ctrlProps/ctrlProp17.xml><?xml version="1.0" encoding="utf-8"?>
<formControlPr xmlns="http://schemas.microsoft.com/office/spreadsheetml/2009/9/main" objectType="CheckBox" fmlaLink="Source!$L$23" lockText="1" noThreeD="1"/>
</file>

<file path=xl/ctrlProps/ctrlProp18.xml><?xml version="1.0" encoding="utf-8"?>
<formControlPr xmlns="http://schemas.microsoft.com/office/spreadsheetml/2009/9/main" objectType="CheckBox" fmlaLink="Source!$L$24" lockText="1" noThreeD="1"/>
</file>

<file path=xl/ctrlProps/ctrlProp19.xml><?xml version="1.0" encoding="utf-8"?>
<formControlPr xmlns="http://schemas.microsoft.com/office/spreadsheetml/2009/9/main" objectType="CheckBox" fmlaLink="Source!$L$15" lockText="1" noThreeD="1"/>
</file>

<file path=xl/ctrlProps/ctrlProp2.xml><?xml version="1.0" encoding="utf-8"?>
<formControlPr xmlns="http://schemas.microsoft.com/office/spreadsheetml/2009/9/main" objectType="CheckBox" fmlaLink="Source!$G$19" lockText="1" noThreeD="1"/>
</file>

<file path=xl/ctrlProps/ctrlProp20.xml><?xml version="1.0" encoding="utf-8"?>
<formControlPr xmlns="http://schemas.microsoft.com/office/spreadsheetml/2009/9/main" objectType="CheckBox" fmlaLink="Source!$L$16" lockText="1" noThreeD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Label" lockText="1"/>
</file>

<file path=xl/ctrlProps/ctrlProp23.xml><?xml version="1.0" encoding="utf-8"?>
<formControlPr xmlns="http://schemas.microsoft.com/office/spreadsheetml/2009/9/main" objectType="Label" lockText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Label" lockText="1"/>
</file>

<file path=xl/ctrlProps/ctrlProp26.xml><?xml version="1.0" encoding="utf-8"?>
<formControlPr xmlns="http://schemas.microsoft.com/office/spreadsheetml/2009/9/main" objectType="Drop" dropStyle="combo" dx="16" fmlaLink="Source!$Q$15" fmlaRange="Source!$P$15:$P$20" noThreeD="1" sel="1" val="0"/>
</file>

<file path=xl/ctrlProps/ctrlProp27.xml><?xml version="1.0" encoding="utf-8"?>
<formControlPr xmlns="http://schemas.microsoft.com/office/spreadsheetml/2009/9/main" objectType="Label" lockText="1"/>
</file>

<file path=xl/ctrlProps/ctrlProp28.xml><?xml version="1.0" encoding="utf-8"?>
<formControlPr xmlns="http://schemas.microsoft.com/office/spreadsheetml/2009/9/main" objectType="Label" lockText="1"/>
</file>

<file path=xl/ctrlProps/ctrlProp29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CheckBox" fmlaLink="Source!$G$20" lockText="1" noThreeD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Drop" dropStyle="combo" dx="16" fmlaLink="Source!$K$15" fmlaRange="Source!$J$16:$J$20" noThreeD="1" sel="1" val="0"/>
</file>

<file path=xl/ctrlProps/ctrlProp32.xml><?xml version="1.0" encoding="utf-8"?>
<formControlPr xmlns="http://schemas.microsoft.com/office/spreadsheetml/2009/9/main" objectType="Drop" dropStyle="combo" dx="16" fmlaLink="Source!$F$14" fmlaRange="Source!$F$16:$F$30" noThreeD="1" sel="5" val="3"/>
</file>

<file path=xl/ctrlProps/ctrlProp4.xml><?xml version="1.0" encoding="utf-8"?>
<formControlPr xmlns="http://schemas.microsoft.com/office/spreadsheetml/2009/9/main" objectType="CheckBox" fmlaLink="Source!$G$21" lockText="1" noThreeD="1"/>
</file>

<file path=xl/ctrlProps/ctrlProp5.xml><?xml version="1.0" encoding="utf-8"?>
<formControlPr xmlns="http://schemas.microsoft.com/office/spreadsheetml/2009/9/main" objectType="CheckBox" fmlaLink="Source!$G$22" lockText="1" noThreeD="1"/>
</file>

<file path=xl/ctrlProps/ctrlProp6.xml><?xml version="1.0" encoding="utf-8"?>
<formControlPr xmlns="http://schemas.microsoft.com/office/spreadsheetml/2009/9/main" objectType="CheckBox" fmlaLink="Source!$G$23" lockText="1" noThreeD="1"/>
</file>

<file path=xl/ctrlProps/ctrlProp7.xml><?xml version="1.0" encoding="utf-8"?>
<formControlPr xmlns="http://schemas.microsoft.com/office/spreadsheetml/2009/9/main" objectType="CheckBox" fmlaLink="Source!$G$24" lockText="1" noThreeD="1"/>
</file>

<file path=xl/ctrlProps/ctrlProp8.xml><?xml version="1.0" encoding="utf-8"?>
<formControlPr xmlns="http://schemas.microsoft.com/office/spreadsheetml/2009/9/main" objectType="CheckBox" fmlaLink="Source!$G$25" lockText="1" noThreeD="1"/>
</file>

<file path=xl/ctrlProps/ctrlProp9.xml><?xml version="1.0" encoding="utf-8"?>
<formControlPr xmlns="http://schemas.microsoft.com/office/spreadsheetml/2009/9/main" objectType="CheckBox" fmlaLink="Source!$G$2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r&#233;visions budg&#233;taires'!A1"/><Relationship Id="rId2" Type="http://schemas.openxmlformats.org/officeDocument/2006/relationships/hyperlink" Target="#'Fiche de Renseignements'!A1"/><Relationship Id="rId1" Type="http://schemas.openxmlformats.org/officeDocument/2006/relationships/image" Target="../media/image1.jpg"/><Relationship Id="rId5" Type="http://schemas.openxmlformats.org/officeDocument/2006/relationships/hyperlink" Target="#'Fiche R&#233;capitulative'!A1"/><Relationship Id="rId4" Type="http://schemas.openxmlformats.org/officeDocument/2006/relationships/hyperlink" Target="#'Compte Rendu Financie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&#233;visions budg&#233;taires'!A1"/><Relationship Id="rId2" Type="http://schemas.openxmlformats.org/officeDocument/2006/relationships/hyperlink" Target="#'Fiche de Renseignements'!A1"/><Relationship Id="rId1" Type="http://schemas.openxmlformats.org/officeDocument/2006/relationships/image" Target="../media/image1.jpg"/><Relationship Id="rId5" Type="http://schemas.openxmlformats.org/officeDocument/2006/relationships/hyperlink" Target="#'Fiche R&#233;capitulative'!A1"/><Relationship Id="rId4" Type="http://schemas.openxmlformats.org/officeDocument/2006/relationships/hyperlink" Target="#'Compte Rendu Financier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r&#233;visions budg&#233;taires'!A1"/><Relationship Id="rId2" Type="http://schemas.openxmlformats.org/officeDocument/2006/relationships/hyperlink" Target="#'Fiche de Renseignements'!A1"/><Relationship Id="rId1" Type="http://schemas.openxmlformats.org/officeDocument/2006/relationships/image" Target="../media/image1.jpg"/><Relationship Id="rId5" Type="http://schemas.openxmlformats.org/officeDocument/2006/relationships/hyperlink" Target="#'Fiche R&#233;capitulative'!A1"/><Relationship Id="rId4" Type="http://schemas.openxmlformats.org/officeDocument/2006/relationships/hyperlink" Target="#'Compte Rendu Financier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r&#233;visions budg&#233;taires'!A1"/><Relationship Id="rId2" Type="http://schemas.openxmlformats.org/officeDocument/2006/relationships/hyperlink" Target="#'Fiche de Renseignements'!A1"/><Relationship Id="rId1" Type="http://schemas.openxmlformats.org/officeDocument/2006/relationships/image" Target="../media/image1.jpg"/><Relationship Id="rId5" Type="http://schemas.openxmlformats.org/officeDocument/2006/relationships/hyperlink" Target="#'Fiche R&#233;capitulative'!A1"/><Relationship Id="rId4" Type="http://schemas.openxmlformats.org/officeDocument/2006/relationships/hyperlink" Target="#'Compte Rendu Financier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368300</xdr:colOff>
          <xdr:row>26</xdr:row>
          <xdr:rowOff>0</xdr:rowOff>
        </xdr:from>
        <xdr:to>
          <xdr:col>12</xdr:col>
          <xdr:colOff>596900</xdr:colOff>
          <xdr:row>27</xdr:row>
          <xdr:rowOff>38100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27</xdr:row>
          <xdr:rowOff>63500</xdr:rowOff>
        </xdr:from>
        <xdr:to>
          <xdr:col>12</xdr:col>
          <xdr:colOff>584200</xdr:colOff>
          <xdr:row>29</xdr:row>
          <xdr:rowOff>25400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406400</xdr:colOff>
          <xdr:row>31</xdr:row>
          <xdr:rowOff>25400</xdr:rowOff>
        </xdr:from>
        <xdr:to>
          <xdr:col>12</xdr:col>
          <xdr:colOff>635000</xdr:colOff>
          <xdr:row>33</xdr:row>
          <xdr:rowOff>12700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35</xdr:row>
          <xdr:rowOff>63500</xdr:rowOff>
        </xdr:from>
        <xdr:to>
          <xdr:col>12</xdr:col>
          <xdr:colOff>622300</xdr:colOff>
          <xdr:row>37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38</xdr:row>
          <xdr:rowOff>12700</xdr:rowOff>
        </xdr:from>
        <xdr:to>
          <xdr:col>12</xdr:col>
          <xdr:colOff>635000</xdr:colOff>
          <xdr:row>38</xdr:row>
          <xdr:rowOff>254000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406400</xdr:colOff>
          <xdr:row>40</xdr:row>
          <xdr:rowOff>63500</xdr:rowOff>
        </xdr:from>
        <xdr:to>
          <xdr:col>12</xdr:col>
          <xdr:colOff>609600</xdr:colOff>
          <xdr:row>41</xdr:row>
          <xdr:rowOff>127000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43</xdr:row>
          <xdr:rowOff>101600</xdr:rowOff>
        </xdr:from>
        <xdr:to>
          <xdr:col>12</xdr:col>
          <xdr:colOff>647700</xdr:colOff>
          <xdr:row>44</xdr:row>
          <xdr:rowOff>101600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46</xdr:row>
          <xdr:rowOff>76200</xdr:rowOff>
        </xdr:from>
        <xdr:to>
          <xdr:col>12</xdr:col>
          <xdr:colOff>622300</xdr:colOff>
          <xdr:row>47</xdr:row>
          <xdr:rowOff>76200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49</xdr:row>
          <xdr:rowOff>127000</xdr:rowOff>
        </xdr:from>
        <xdr:to>
          <xdr:col>12</xdr:col>
          <xdr:colOff>647700</xdr:colOff>
          <xdr:row>50</xdr:row>
          <xdr:rowOff>114300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431800</xdr:colOff>
          <xdr:row>52</xdr:row>
          <xdr:rowOff>76200</xdr:rowOff>
        </xdr:from>
        <xdr:to>
          <xdr:col>12</xdr:col>
          <xdr:colOff>622300</xdr:colOff>
          <xdr:row>53</xdr:row>
          <xdr:rowOff>114300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12</xdr:col>
          <xdr:colOff>825500</xdr:colOff>
          <xdr:row>10</xdr:row>
          <xdr:rowOff>355600</xdr:rowOff>
        </xdr:to>
        <xdr:sp macro="" textlink="">
          <xdr:nvSpPr>
            <xdr:cNvPr id="2182" name="Drop Dow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30</xdr:row>
          <xdr:rowOff>12700</xdr:rowOff>
        </xdr:from>
        <xdr:to>
          <xdr:col>12</xdr:col>
          <xdr:colOff>571500</xdr:colOff>
          <xdr:row>31</xdr:row>
          <xdr:rowOff>25400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7215</xdr:colOff>
      <xdr:row>0</xdr:row>
      <xdr:rowOff>57943</xdr:rowOff>
    </xdr:from>
    <xdr:to>
      <xdr:col>13</xdr:col>
      <xdr:colOff>266700</xdr:colOff>
      <xdr:row>6</xdr:row>
      <xdr:rowOff>47624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1515" y="57943"/>
          <a:ext cx="11029085" cy="1056481"/>
          <a:chOff x="60204" y="156285"/>
          <a:chExt cx="7496176" cy="603122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204" y="156285"/>
            <a:ext cx="7496176" cy="603122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grpSp>
        <xdr:nvGrpSpPr>
          <xdr:cNvPr id="2" name="Group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062047" y="449152"/>
            <a:ext cx="6159722" cy="192856"/>
            <a:chOff x="7722272" y="1985161"/>
            <a:chExt cx="6683513" cy="269996"/>
          </a:xfrm>
        </xdr:grpSpPr>
        <xdr:sp macro="" textlink="">
          <xdr:nvSpPr>
            <xdr:cNvPr id="7" name="Forme libr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8975755" y="2023101"/>
              <a:ext cx="186298" cy="222993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8" name="Forme libre 7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368162" y="2015157"/>
              <a:ext cx="1091050" cy="24000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Fiche de renseignements</a:t>
              </a:r>
            </a:p>
          </xdr:txBody>
        </xdr:sp>
        <xdr:sp macro="" textlink="">
          <xdr:nvSpPr>
            <xdr:cNvPr id="9" name="Forme libr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2574748" y="1985161"/>
              <a:ext cx="228934" cy="241049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10" name="Forme libre 9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3079271" y="1986867"/>
              <a:ext cx="1326514" cy="236004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solidFill>
              <a:schemeClr val="accent1"/>
            </a:solidFill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Prévisions</a:t>
              </a:r>
              <a:r>
                <a:rPr lang="fr-FR" sz="900" b="1" kern="1200" baseline="0">
                  <a:latin typeface="Calibri" panose="020F0502020204030204" pitchFamily="34" charset="0"/>
                </a:rPr>
                <a:t> budgétaires</a:t>
              </a: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7" name="Forme libre 26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11112235" y="1993056"/>
              <a:ext cx="1190990" cy="245307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Compte rendu financier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8" name="Forme libr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10697434" y="2028539"/>
              <a:ext cx="196994" cy="213358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9" name="Forme libre 28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>
            <a:xfrm>
              <a:off x="7722272" y="2023104"/>
              <a:ext cx="1006337" cy="23057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Fiche</a:t>
              </a:r>
              <a:r>
                <a:rPr lang="fr-FR" sz="1000" b="1" kern="1200" baseline="0">
                  <a:latin typeface="Calibri" panose="020F0502020204030204" pitchFamily="34" charset="0"/>
                </a:rPr>
                <a:t> </a:t>
              </a:r>
              <a:r>
                <a:rPr lang="fr-FR" sz="900" b="1" kern="1200" baseline="0">
                  <a:latin typeface="Calibri" panose="020F0502020204030204" pitchFamily="34" charset="0"/>
                </a:rPr>
                <a:t>récapitultative</a:t>
              </a:r>
              <a:endParaRPr lang="fr-FR" sz="900" b="1" kern="1200">
                <a:latin typeface="Calibri" panose="020F0502020204030204" pitchFamily="34" charset="0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368300</xdr:colOff>
          <xdr:row>24</xdr:row>
          <xdr:rowOff>25400</xdr:rowOff>
        </xdr:from>
        <xdr:to>
          <xdr:col>12</xdr:col>
          <xdr:colOff>596900</xdr:colOff>
          <xdr:row>25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254000</xdr:colOff>
          <xdr:row>25</xdr:row>
          <xdr:rowOff>63500</xdr:rowOff>
        </xdr:from>
        <xdr:to>
          <xdr:col>4</xdr:col>
          <xdr:colOff>444500</xdr:colOff>
          <xdr:row>25</xdr:row>
          <xdr:rowOff>330200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Identique à la rubrique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1003300</xdr:colOff>
          <xdr:row>46</xdr:row>
          <xdr:rowOff>25400</xdr:rowOff>
        </xdr:from>
        <xdr:to>
          <xdr:col>5</xdr:col>
          <xdr:colOff>0</xdr:colOff>
          <xdr:row>46</xdr:row>
          <xdr:rowOff>254000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46</xdr:row>
          <xdr:rowOff>25400</xdr:rowOff>
        </xdr:from>
        <xdr:to>
          <xdr:col>5</xdr:col>
          <xdr:colOff>1130300</xdr:colOff>
          <xdr:row>46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47</xdr:row>
          <xdr:rowOff>50800</xdr:rowOff>
        </xdr:from>
        <xdr:to>
          <xdr:col>5</xdr:col>
          <xdr:colOff>0</xdr:colOff>
          <xdr:row>48</xdr:row>
          <xdr:rowOff>25400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546100</xdr:colOff>
          <xdr:row>47</xdr:row>
          <xdr:rowOff>63500</xdr:rowOff>
        </xdr:from>
        <xdr:to>
          <xdr:col>5</xdr:col>
          <xdr:colOff>1054100</xdr:colOff>
          <xdr:row>48</xdr:row>
          <xdr:rowOff>12700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42</xdr:row>
          <xdr:rowOff>76200</xdr:rowOff>
        </xdr:from>
        <xdr:to>
          <xdr:col>4</xdr:col>
          <xdr:colOff>533400</xdr:colOff>
          <xdr:row>42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889000</xdr:colOff>
          <xdr:row>42</xdr:row>
          <xdr:rowOff>63500</xdr:rowOff>
        </xdr:from>
        <xdr:to>
          <xdr:col>5</xdr:col>
          <xdr:colOff>0</xdr:colOff>
          <xdr:row>42</xdr:row>
          <xdr:rowOff>304800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190500</xdr:rowOff>
        </xdr:from>
        <xdr:to>
          <xdr:col>4</xdr:col>
          <xdr:colOff>25400</xdr:colOff>
          <xdr:row>13</xdr:row>
          <xdr:rowOff>63500</xdr:rowOff>
        </xdr:to>
        <xdr:sp macro="" textlink="">
          <xdr:nvSpPr>
            <xdr:cNvPr id="3087" name="Labe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Le nom doit être conforme à l'appellation officielle de l'association ou de l'organisme telle qu'elle figure dans les statuts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13</xdr:row>
          <xdr:rowOff>203200</xdr:rowOff>
        </xdr:from>
        <xdr:to>
          <xdr:col>2</xdr:col>
          <xdr:colOff>571500</xdr:colOff>
          <xdr:row>14</xdr:row>
          <xdr:rowOff>25400</xdr:rowOff>
        </xdr:to>
        <xdr:sp macro="" textlink="">
          <xdr:nvSpPr>
            <xdr:cNvPr id="3089" name="Labe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Indiquer le jour, le mois et l'année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15</xdr:row>
          <xdr:rowOff>177800</xdr:rowOff>
        </xdr:from>
        <xdr:to>
          <xdr:col>3</xdr:col>
          <xdr:colOff>25400</xdr:colOff>
          <xdr:row>16</xdr:row>
          <xdr:rowOff>25400</xdr:rowOff>
        </xdr:to>
        <xdr:sp macro="" textlink="">
          <xdr:nvSpPr>
            <xdr:cNvPr id="3093" name="Label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Préciser la rue, le code postal, la ville et le pays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25400</xdr:rowOff>
        </xdr:from>
        <xdr:to>
          <xdr:col>4</xdr:col>
          <xdr:colOff>355600</xdr:colOff>
          <xdr:row>21</xdr:row>
          <xdr:rowOff>25400</xdr:rowOff>
        </xdr:to>
        <xdr:sp macro="" textlink="">
          <xdr:nvSpPr>
            <xdr:cNvPr id="3095" name="Label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Si votre association dispose de plusieurs numéros, les indiquer tous.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25</xdr:row>
          <xdr:rowOff>190500</xdr:rowOff>
        </xdr:from>
        <xdr:to>
          <xdr:col>3</xdr:col>
          <xdr:colOff>254000</xdr:colOff>
          <xdr:row>27</xdr:row>
          <xdr:rowOff>101600</xdr:rowOff>
        </xdr:to>
        <xdr:sp macro="" textlink="">
          <xdr:nvSpPr>
            <xdr:cNvPr id="3097" name="Label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Si les coordonnées sont les mêmes qu' à la rubrique 3), cocher la case "identique à la rubrique 3)". Si elles diffèrent, les indiquer précisement (rue, code postal, ville et  pays)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35</xdr:row>
          <xdr:rowOff>101600</xdr:rowOff>
        </xdr:from>
        <xdr:to>
          <xdr:col>5</xdr:col>
          <xdr:colOff>1193800</xdr:colOff>
          <xdr:row>35</xdr:row>
          <xdr:rowOff>342900</xdr:rowOff>
        </xdr:to>
        <xdr:sp macro="" textlink="">
          <xdr:nvSpPr>
            <xdr:cNvPr id="3098" name="Drop Dow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16384</xdr:col>
          <xdr:colOff>0</xdr:colOff>
          <xdr:row>1048575</xdr:row>
          <xdr:rowOff>177800</xdr:rowOff>
        </xdr:from>
        <xdr:to>
          <xdr:col>16384</xdr:col>
          <xdr:colOff>0</xdr:colOff>
          <xdr:row>1048575</xdr:row>
          <xdr:rowOff>177800</xdr:rowOff>
        </xdr:to>
        <xdr:sp macro="" textlink="">
          <xdr:nvSpPr>
            <xdr:cNvPr id="3101" name="Label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L'objet doit être indiqué précisément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37</xdr:row>
          <xdr:rowOff>215900</xdr:rowOff>
        </xdr:from>
        <xdr:to>
          <xdr:col>2</xdr:col>
          <xdr:colOff>1181100</xdr:colOff>
          <xdr:row>38</xdr:row>
          <xdr:rowOff>177800</xdr:rowOff>
        </xdr:to>
        <xdr:sp macro="" textlink="">
          <xdr:nvSpPr>
            <xdr:cNvPr id="3103" name="Label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 défaut de Président, indiquez le nom du principal responsable en mentionnant son titre exact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8</xdr:col>
          <xdr:colOff>0</xdr:colOff>
          <xdr:row>45</xdr:row>
          <xdr:rowOff>355600</xdr:rowOff>
        </xdr:to>
        <xdr:sp macro="" textlink="">
          <xdr:nvSpPr>
            <xdr:cNvPr id="3104" name="Label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Si un contrôleur financier siège au Conseil d'Administration, indiquez pour le compte de quel ministère.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52</xdr:row>
          <xdr:rowOff>279400</xdr:rowOff>
        </xdr:from>
        <xdr:to>
          <xdr:col>2</xdr:col>
          <xdr:colOff>863600</xdr:colOff>
          <xdr:row>53</xdr:row>
          <xdr:rowOff>88900</xdr:rowOff>
        </xdr:to>
        <xdr:sp macro="" textlink="">
          <xdr:nvSpPr>
            <xdr:cNvPr id="3105" name="Label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Le patrimoine doit être décrit précisément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0</xdr:row>
      <xdr:rowOff>57150</xdr:rowOff>
    </xdr:from>
    <xdr:to>
      <xdr:col>7</xdr:col>
      <xdr:colOff>2094346</xdr:colOff>
      <xdr:row>6</xdr:row>
      <xdr:rowOff>46831</xdr:rowOff>
    </xdr:to>
    <xdr:grpSp>
      <xdr:nvGrpSpPr>
        <xdr:cNvPr id="41" name="Group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127000" y="57150"/>
          <a:ext cx="10743046" cy="1056481"/>
          <a:chOff x="52835" y="161926"/>
          <a:chExt cx="7496176" cy="603122"/>
        </a:xfrm>
      </xdr:grpSpPr>
      <xdr:pic>
        <xdr:nvPicPr>
          <xdr:cNvPr id="42" name="Image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835" y="161926"/>
            <a:ext cx="7496176" cy="603122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grpSp>
        <xdr:nvGrpSpPr>
          <xdr:cNvPr id="43" name="Groupe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GrpSpPr/>
        </xdr:nvGrpSpPr>
        <xdr:grpSpPr>
          <a:xfrm>
            <a:off x="1062047" y="449152"/>
            <a:ext cx="6159722" cy="192856"/>
            <a:chOff x="7722272" y="1985161"/>
            <a:chExt cx="6683513" cy="269996"/>
          </a:xfrm>
        </xdr:grpSpPr>
        <xdr:sp macro="" textlink="">
          <xdr:nvSpPr>
            <xdr:cNvPr id="44" name="Forme libre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>
            <a:xfrm>
              <a:off x="8975755" y="2023101"/>
              <a:ext cx="186298" cy="222993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45" name="Forme libre 44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/>
          </xdr:nvSpPr>
          <xdr:spPr>
            <a:xfrm>
              <a:off x="9368162" y="2015157"/>
              <a:ext cx="1091050" cy="24000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Fiche de renseignements</a:t>
              </a:r>
            </a:p>
          </xdr:txBody>
        </xdr:sp>
        <xdr:sp macro="" textlink="">
          <xdr:nvSpPr>
            <xdr:cNvPr id="46" name="Forme libre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>
            <a:xfrm>
              <a:off x="12574748" y="1985161"/>
              <a:ext cx="228934" cy="241049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47" name="Forme libre 4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/>
          </xdr:nvSpPr>
          <xdr:spPr>
            <a:xfrm>
              <a:off x="13079271" y="1986867"/>
              <a:ext cx="1326514" cy="236004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solidFill>
              <a:schemeClr val="accent1"/>
            </a:solidFill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Prévisions</a:t>
              </a:r>
              <a:r>
                <a:rPr lang="fr-FR" sz="900" b="1" kern="1200" baseline="0">
                  <a:latin typeface="Calibri" panose="020F0502020204030204" pitchFamily="34" charset="0"/>
                </a:rPr>
                <a:t> budgétaires</a:t>
              </a: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48" name="Forme libre 47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11112235" y="1993056"/>
              <a:ext cx="1190990" cy="245307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Compte rendu financier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49" name="Forme libre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/>
          </xdr:nvSpPr>
          <xdr:spPr>
            <a:xfrm>
              <a:off x="10697434" y="2028539"/>
              <a:ext cx="196994" cy="213358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50" name="Forme libre 49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/>
          </xdr:nvSpPr>
          <xdr:spPr>
            <a:xfrm>
              <a:off x="7722272" y="2023104"/>
              <a:ext cx="1006337" cy="23057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900" b="1" kern="1200">
                  <a:latin typeface="Calibri" panose="020F0502020204030204" pitchFamily="34" charset="0"/>
                </a:rPr>
                <a:t>Fiche</a:t>
              </a:r>
              <a:r>
                <a:rPr lang="fr-FR" sz="1000" b="1" kern="1200" baseline="0">
                  <a:latin typeface="Calibri" panose="020F0502020204030204" pitchFamily="34" charset="0"/>
                </a:rPr>
                <a:t> </a:t>
              </a:r>
              <a:r>
                <a:rPr lang="fr-FR" sz="900" b="1" kern="1200" baseline="0">
                  <a:latin typeface="Calibri" panose="020F0502020204030204" pitchFamily="34" charset="0"/>
                </a:rPr>
                <a:t>récapitultative</a:t>
              </a:r>
              <a:endParaRPr lang="fr-FR" sz="900" b="1" kern="1200">
                <a:latin typeface="Calibri" panose="020F0502020204030204" pitchFamily="34" charset="0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114300</xdr:rowOff>
        </xdr:from>
        <xdr:to>
          <xdr:col>7</xdr:col>
          <xdr:colOff>1054100</xdr:colOff>
          <xdr:row>22</xdr:row>
          <xdr:rowOff>368300</xdr:rowOff>
        </xdr:to>
        <xdr:sp macro="" textlink="">
          <xdr:nvSpPr>
            <xdr:cNvPr id="3114" name="Drop Dow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1704975</xdr:colOff>
      <xdr:row>6</xdr:row>
      <xdr:rowOff>9525</xdr:rowOff>
    </xdr:to>
    <xdr:grpSp>
      <xdr:nvGrpSpPr>
        <xdr:cNvPr id="15" name="Group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127000" y="0"/>
          <a:ext cx="15751175" cy="1076325"/>
          <a:chOff x="52835" y="161926"/>
          <a:chExt cx="7496176" cy="603122"/>
        </a:xfrm>
      </xdr:grpSpPr>
      <xdr:pic>
        <xdr:nvPicPr>
          <xdr:cNvPr id="16" name="Imag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835" y="161926"/>
            <a:ext cx="7496176" cy="603122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grpSp>
        <xdr:nvGrpSpPr>
          <xdr:cNvPr id="17" name="Grou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GrpSpPr/>
        </xdr:nvGrpSpPr>
        <xdr:grpSpPr>
          <a:xfrm>
            <a:off x="1062047" y="449152"/>
            <a:ext cx="6159722" cy="192856"/>
            <a:chOff x="7722272" y="1985161"/>
            <a:chExt cx="6683513" cy="269996"/>
          </a:xfrm>
        </xdr:grpSpPr>
        <xdr:sp macro="" textlink="">
          <xdr:nvSpPr>
            <xdr:cNvPr id="18" name="Forme libre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8975755" y="2023101"/>
              <a:ext cx="186298" cy="222993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19" name="Forme libre 18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9368162" y="2015157"/>
              <a:ext cx="1091050" cy="24000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Fiche de renseignements</a:t>
              </a:r>
            </a:p>
          </xdr:txBody>
        </xdr:sp>
        <xdr:sp macro="" textlink="">
          <xdr:nvSpPr>
            <xdr:cNvPr id="20" name="Forme libre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/>
          </xdr:nvSpPr>
          <xdr:spPr>
            <a:xfrm>
              <a:off x="12574748" y="1985161"/>
              <a:ext cx="228934" cy="241049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1" name="Forme libre 20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13079271" y="1986867"/>
              <a:ext cx="1326514" cy="236004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solidFill>
              <a:schemeClr val="accent1"/>
            </a:solidFill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Prévisions</a:t>
              </a:r>
              <a:r>
                <a:rPr lang="fr-FR" sz="1050" b="1" kern="1200" baseline="0">
                  <a:latin typeface="Calibri" panose="020F0502020204030204" pitchFamily="34" charset="0"/>
                </a:rPr>
                <a:t> budgétaires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2" name="Forme libre 21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/>
          </xdr:nvSpPr>
          <xdr:spPr>
            <a:xfrm>
              <a:off x="11112235" y="1993056"/>
              <a:ext cx="1190990" cy="245307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Compte rendu financier</a:t>
              </a:r>
              <a:endParaRPr lang="fr-FR" sz="12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3" name="Forme libre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10697434" y="2028539"/>
              <a:ext cx="196994" cy="213358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4" name="Forme libre 23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>
            <a:xfrm>
              <a:off x="7722272" y="2023104"/>
              <a:ext cx="1006337" cy="23057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Fiche</a:t>
              </a:r>
              <a:r>
                <a:rPr lang="fr-FR" sz="1100" b="1" kern="1200" baseline="0">
                  <a:latin typeface="Calibri" panose="020F0502020204030204" pitchFamily="34" charset="0"/>
                </a:rPr>
                <a:t> </a:t>
              </a:r>
              <a:r>
                <a:rPr lang="fr-FR" sz="1050" b="1" kern="1200" baseline="0">
                  <a:latin typeface="Calibri" panose="020F0502020204030204" pitchFamily="34" charset="0"/>
                </a:rPr>
                <a:t>récapitultative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11</xdr:col>
      <xdr:colOff>1704974</xdr:colOff>
      <xdr:row>6</xdr:row>
      <xdr:rowOff>0</xdr:rowOff>
    </xdr:to>
    <xdr:grpSp>
      <xdr:nvGrpSpPr>
        <xdr:cNvPr id="15" name="Group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114299" y="0"/>
          <a:ext cx="15763875" cy="1066800"/>
          <a:chOff x="47732" y="161926"/>
          <a:chExt cx="7496176" cy="603122"/>
        </a:xfrm>
      </xdr:grpSpPr>
      <xdr:pic>
        <xdr:nvPicPr>
          <xdr:cNvPr id="16" name="Image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732" y="161926"/>
            <a:ext cx="7496176" cy="603122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grpSp>
        <xdr:nvGrpSpPr>
          <xdr:cNvPr id="17" name="Groupe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GrpSpPr/>
        </xdr:nvGrpSpPr>
        <xdr:grpSpPr>
          <a:xfrm>
            <a:off x="1062047" y="449152"/>
            <a:ext cx="6159722" cy="192856"/>
            <a:chOff x="7722272" y="1985161"/>
            <a:chExt cx="6683513" cy="269996"/>
          </a:xfrm>
        </xdr:grpSpPr>
        <xdr:sp macro="" textlink="">
          <xdr:nvSpPr>
            <xdr:cNvPr id="18" name="Forme libre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/>
          </xdr:nvSpPr>
          <xdr:spPr>
            <a:xfrm>
              <a:off x="8975755" y="2023101"/>
              <a:ext cx="186298" cy="222993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19" name="Forme libre 18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9368162" y="2015157"/>
              <a:ext cx="1091050" cy="24000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Fiche de renseignements</a:t>
              </a:r>
            </a:p>
          </xdr:txBody>
        </xdr:sp>
        <xdr:sp macro="" textlink="">
          <xdr:nvSpPr>
            <xdr:cNvPr id="20" name="Forme libre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/>
          </xdr:nvSpPr>
          <xdr:spPr>
            <a:xfrm>
              <a:off x="12574748" y="1985161"/>
              <a:ext cx="228934" cy="241049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1" name="Forme libre 20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13079271" y="1986867"/>
              <a:ext cx="1326514" cy="236004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solidFill>
              <a:schemeClr val="accent1"/>
            </a:solidFill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Prévisions</a:t>
              </a:r>
              <a:r>
                <a:rPr lang="fr-FR" sz="1050" b="1" kern="1200" baseline="0">
                  <a:latin typeface="Calibri" panose="020F0502020204030204" pitchFamily="34" charset="0"/>
                </a:rPr>
                <a:t> budgétaires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2" name="Forme libre 21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/>
          </xdr:nvSpPr>
          <xdr:spPr>
            <a:xfrm>
              <a:off x="11112235" y="1993056"/>
              <a:ext cx="1190990" cy="245307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Compte rendu financier</a:t>
              </a:r>
              <a:endParaRPr lang="fr-FR" sz="12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3" name="Forme libre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10697434" y="2028539"/>
              <a:ext cx="196994" cy="213358"/>
            </a:xfrm>
            <a:custGeom>
              <a:avLst/>
              <a:gdLst>
                <a:gd name="connsiteX0" fmla="*/ 0 w 209900"/>
                <a:gd name="connsiteY0" fmla="*/ 49109 h 245543"/>
                <a:gd name="connsiteX1" fmla="*/ 104950 w 209900"/>
                <a:gd name="connsiteY1" fmla="*/ 49109 h 245543"/>
                <a:gd name="connsiteX2" fmla="*/ 104950 w 209900"/>
                <a:gd name="connsiteY2" fmla="*/ 0 h 245543"/>
                <a:gd name="connsiteX3" fmla="*/ 209900 w 209900"/>
                <a:gd name="connsiteY3" fmla="*/ 122772 h 245543"/>
                <a:gd name="connsiteX4" fmla="*/ 104950 w 209900"/>
                <a:gd name="connsiteY4" fmla="*/ 245543 h 245543"/>
                <a:gd name="connsiteX5" fmla="*/ 104950 w 209900"/>
                <a:gd name="connsiteY5" fmla="*/ 196434 h 245543"/>
                <a:gd name="connsiteX6" fmla="*/ 0 w 209900"/>
                <a:gd name="connsiteY6" fmla="*/ 196434 h 245543"/>
                <a:gd name="connsiteX7" fmla="*/ 0 w 209900"/>
                <a:gd name="connsiteY7" fmla="*/ 49109 h 2455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09900" h="245543">
                  <a:moveTo>
                    <a:pt x="0" y="49109"/>
                  </a:moveTo>
                  <a:lnTo>
                    <a:pt x="104950" y="49109"/>
                  </a:lnTo>
                  <a:lnTo>
                    <a:pt x="104950" y="0"/>
                  </a:lnTo>
                  <a:lnTo>
                    <a:pt x="209900" y="122772"/>
                  </a:lnTo>
                  <a:lnTo>
                    <a:pt x="104950" y="245543"/>
                  </a:lnTo>
                  <a:lnTo>
                    <a:pt x="104950" y="196434"/>
                  </a:lnTo>
                  <a:lnTo>
                    <a:pt x="0" y="196434"/>
                  </a:lnTo>
                  <a:lnTo>
                    <a:pt x="0" y="49109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z="-182000" contourW="19050" prstMaterial="metal">
              <a:bevelT w="88900" h="203200"/>
              <a:bevelB w="165100" h="254000"/>
            </a:sp3d>
          </xdr:spPr>
          <xdr:style>
            <a:ln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tint val="60000"/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tint val="60000"/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 spcFirstLastPara="0" vert="horz" wrap="square" lIns="0" tIns="49109" rIns="62970" bIns="49109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900" b="1" kern="1200">
                <a:latin typeface="Calibri" panose="020F0502020204030204" pitchFamily="34" charset="0"/>
              </a:endParaRPr>
            </a:p>
          </xdr:txBody>
        </xdr:sp>
        <xdr:sp macro="" textlink="">
          <xdr:nvSpPr>
            <xdr:cNvPr id="24" name="Forme libre 23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/>
          </xdr:nvSpPr>
          <xdr:spPr>
            <a:xfrm>
              <a:off x="7722272" y="2023104"/>
              <a:ext cx="1006337" cy="230570"/>
            </a:xfrm>
            <a:custGeom>
              <a:avLst/>
              <a:gdLst>
                <a:gd name="connsiteX0" fmla="*/ 0 w 990095"/>
                <a:gd name="connsiteY0" fmla="*/ 29527 h 295274"/>
                <a:gd name="connsiteX1" fmla="*/ 29527 w 990095"/>
                <a:gd name="connsiteY1" fmla="*/ 0 h 295274"/>
                <a:gd name="connsiteX2" fmla="*/ 960568 w 990095"/>
                <a:gd name="connsiteY2" fmla="*/ 0 h 295274"/>
                <a:gd name="connsiteX3" fmla="*/ 990095 w 990095"/>
                <a:gd name="connsiteY3" fmla="*/ 29527 h 295274"/>
                <a:gd name="connsiteX4" fmla="*/ 990095 w 990095"/>
                <a:gd name="connsiteY4" fmla="*/ 265747 h 295274"/>
                <a:gd name="connsiteX5" fmla="*/ 960568 w 990095"/>
                <a:gd name="connsiteY5" fmla="*/ 295274 h 295274"/>
                <a:gd name="connsiteX6" fmla="*/ 29527 w 990095"/>
                <a:gd name="connsiteY6" fmla="*/ 295274 h 295274"/>
                <a:gd name="connsiteX7" fmla="*/ 0 w 990095"/>
                <a:gd name="connsiteY7" fmla="*/ 265747 h 295274"/>
                <a:gd name="connsiteX8" fmla="*/ 0 w 990095"/>
                <a:gd name="connsiteY8" fmla="*/ 29527 h 295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0095" h="295274">
                  <a:moveTo>
                    <a:pt x="0" y="29527"/>
                  </a:moveTo>
                  <a:cubicBezTo>
                    <a:pt x="0" y="13220"/>
                    <a:pt x="13220" y="0"/>
                    <a:pt x="29527" y="0"/>
                  </a:cubicBezTo>
                  <a:lnTo>
                    <a:pt x="960568" y="0"/>
                  </a:lnTo>
                  <a:cubicBezTo>
                    <a:pt x="976875" y="0"/>
                    <a:pt x="990095" y="13220"/>
                    <a:pt x="990095" y="29527"/>
                  </a:cubicBezTo>
                  <a:lnTo>
                    <a:pt x="990095" y="265747"/>
                  </a:lnTo>
                  <a:cubicBezTo>
                    <a:pt x="990095" y="282054"/>
                    <a:pt x="976875" y="295274"/>
                    <a:pt x="960568" y="295274"/>
                  </a:cubicBezTo>
                  <a:lnTo>
                    <a:pt x="29527" y="295274"/>
                  </a:lnTo>
                  <a:cubicBezTo>
                    <a:pt x="13220" y="295274"/>
                    <a:pt x="0" y="282054"/>
                    <a:pt x="0" y="265747"/>
                  </a:cubicBezTo>
                  <a:lnTo>
                    <a:pt x="0" y="29527"/>
                  </a:lnTo>
                  <a:close/>
                </a:path>
              </a:pathLst>
            </a:custGeom>
            <a:ln>
              <a:solidFill>
                <a:schemeClr val="accent1"/>
              </a:solidFill>
            </a:ln>
            <a:scene3d>
              <a:camera prst="orthographicFront">
                <a:rot lat="0" lon="0" rev="0"/>
              </a:camera>
              <a:lightRig rig="contrasting" dir="t">
                <a:rot lat="0" lon="0" rev="1200000"/>
              </a:lightRig>
            </a:scene3d>
            <a:sp3d contourW="19050" prstMaterial="metal">
              <a:bevelT w="88900" h="203200"/>
              <a:bevelB w="165100" h="254000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spcFirstLastPara="0" vert="horz" wrap="square" lIns="54368" tIns="54368" rIns="54368" bIns="54368" numCol="1" spcCol="1270" anchor="ctr" anchorCtr="0">
              <a:noAutofit/>
            </a:bodyPr>
            <a:lstStyle/>
            <a:p>
              <a:pPr lvl="0" algn="ctr" defTabSz="5334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fr-FR" sz="1050" b="1" kern="1200">
                  <a:latin typeface="Calibri" panose="020F0502020204030204" pitchFamily="34" charset="0"/>
                </a:rPr>
                <a:t>Fiche</a:t>
              </a:r>
              <a:r>
                <a:rPr lang="fr-FR" sz="1100" b="1" kern="1200" baseline="0">
                  <a:latin typeface="Calibri" panose="020F0502020204030204" pitchFamily="34" charset="0"/>
                </a:rPr>
                <a:t> </a:t>
              </a:r>
              <a:r>
                <a:rPr lang="fr-FR" sz="1050" b="1" kern="1200" baseline="0">
                  <a:latin typeface="Calibri" panose="020F0502020204030204" pitchFamily="34" charset="0"/>
                </a:rPr>
                <a:t>récapitultative</a:t>
              </a:r>
              <a:endParaRPr lang="fr-FR" sz="1050" b="1" kern="1200">
                <a:latin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63500</xdr:rowOff>
        </xdr:from>
        <xdr:to>
          <xdr:col>10</xdr:col>
          <xdr:colOff>1130300</xdr:colOff>
          <xdr:row>6</xdr:row>
          <xdr:rowOff>381000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que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</sheetPr>
  <dimension ref="A1:BX233"/>
  <sheetViews>
    <sheetView showGridLines="0" showRowColHeaders="0" tabSelected="1" zoomScaleNormal="100" zoomScalePageLayoutView="110" workbookViewId="0">
      <selection activeCell="L18" sqref="L18"/>
    </sheetView>
  </sheetViews>
  <sheetFormatPr baseColWidth="10" defaultColWidth="11.5" defaultRowHeight="14" customHeight="1" x14ac:dyDescent="0.15"/>
  <cols>
    <col min="1" max="1" width="1.5" style="120" customWidth="1"/>
    <col min="2" max="2" width="4.5" style="120" customWidth="1"/>
    <col min="3" max="3" width="4.1640625" style="120" customWidth="1"/>
    <col min="4" max="4" width="18.6640625" style="120" customWidth="1"/>
    <col min="5" max="5" width="21" style="120" customWidth="1"/>
    <col min="6" max="6" width="19" style="120" customWidth="1"/>
    <col min="7" max="7" width="5.1640625" style="120" customWidth="1"/>
    <col min="8" max="8" width="8.83203125" style="121" customWidth="1"/>
    <col min="9" max="9" width="4.6640625" style="121" customWidth="1"/>
    <col min="10" max="10" width="5.5" style="121" customWidth="1"/>
    <col min="11" max="11" width="19" style="122" customWidth="1"/>
    <col min="12" max="12" width="16.1640625" style="121" customWidth="1"/>
    <col min="13" max="13" width="14.6640625" style="121" customWidth="1"/>
    <col min="14" max="15" width="4.33203125" style="121" customWidth="1"/>
    <col min="16" max="16" width="4.1640625" style="121" customWidth="1"/>
    <col min="17" max="17" width="7.1640625" style="121" customWidth="1"/>
    <col min="18" max="19" width="4" style="121" customWidth="1"/>
    <col min="20" max="20" width="51.33203125" style="121" customWidth="1"/>
    <col min="21" max="21" width="11.5" style="121"/>
    <col min="22" max="22" width="10.1640625" style="121" customWidth="1"/>
    <col min="23" max="16384" width="11.5" style="120"/>
  </cols>
  <sheetData>
    <row r="1" spans="1:76" ht="14" customHeight="1" x14ac:dyDescent="0.15"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</row>
    <row r="2" spans="1:76" ht="14" customHeight="1" x14ac:dyDescent="0.15">
      <c r="A2" s="124">
        <f ca="1">NOW()</f>
        <v>44286.443261574073</v>
      </c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</row>
    <row r="3" spans="1:76" ht="14" customHeight="1" x14ac:dyDescent="0.15"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</row>
    <row r="4" spans="1:76" ht="14" customHeight="1" x14ac:dyDescent="0.15"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</row>
    <row r="5" spans="1:76" ht="14" customHeight="1" x14ac:dyDescent="0.15"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</row>
    <row r="6" spans="1:76" ht="14" customHeight="1" x14ac:dyDescent="0.15"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</row>
    <row r="7" spans="1:76" ht="14" customHeight="1" x14ac:dyDescent="0.15"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</row>
    <row r="8" spans="1:76" ht="48" customHeight="1" x14ac:dyDescent="0.3">
      <c r="A8" s="455" t="str">
        <f>" Fiche récapitulative OLES (ex SFB) - " &amp; (Source!C14)&amp;" -"</f>
        <v xml:space="preserve"> Fiche récapitulative OLES (ex SFB) - 2021 -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125"/>
      <c r="P8" s="125"/>
      <c r="Q8" s="125"/>
      <c r="R8" s="125"/>
      <c r="S8" s="125"/>
      <c r="T8" s="125"/>
      <c r="U8" s="126"/>
      <c r="V8" s="126"/>
      <c r="W8" s="126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</row>
    <row r="9" spans="1:76" ht="25.5" customHeight="1" x14ac:dyDescent="0.25">
      <c r="A9" s="454" t="s">
        <v>8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127"/>
      <c r="P9" s="127"/>
      <c r="Q9" s="127"/>
      <c r="R9" s="127"/>
      <c r="S9" s="127"/>
      <c r="T9" s="127"/>
      <c r="U9" s="128"/>
      <c r="V9" s="128"/>
      <c r="W9" s="128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</row>
    <row r="10" spans="1:76" ht="11.25" customHeight="1" x14ac:dyDescent="0.2">
      <c r="B10" s="503"/>
      <c r="C10" s="503"/>
      <c r="D10" s="503"/>
      <c r="E10" s="503"/>
      <c r="F10" s="503"/>
      <c r="G10" s="503"/>
      <c r="H10" s="50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</row>
    <row r="11" spans="1:76" ht="32.25" customHeight="1" x14ac:dyDescent="0.2">
      <c r="A11" s="123"/>
      <c r="B11" s="129"/>
      <c r="C11" s="129"/>
      <c r="D11" s="507" t="s">
        <v>53</v>
      </c>
      <c r="E11" s="507"/>
      <c r="F11" s="507"/>
      <c r="G11" s="504"/>
      <c r="H11" s="505"/>
      <c r="I11" s="505"/>
      <c r="J11" s="505"/>
      <c r="K11" s="505"/>
      <c r="L11" s="505"/>
      <c r="M11" s="506"/>
      <c r="N11" s="130"/>
      <c r="O11" s="130"/>
      <c r="P11" s="130"/>
      <c r="Q11" s="130"/>
      <c r="R11" s="130"/>
      <c r="S11" s="130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</row>
    <row r="12" spans="1:76" ht="7.5" customHeight="1" x14ac:dyDescent="0.2">
      <c r="A12" s="123"/>
      <c r="B12" s="129"/>
      <c r="C12" s="129"/>
      <c r="D12" s="131"/>
      <c r="E12" s="131"/>
      <c r="F12" s="131"/>
      <c r="G12" s="131"/>
      <c r="H12" s="131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</row>
    <row r="13" spans="1:76" ht="25.5" customHeight="1" x14ac:dyDescent="0.15">
      <c r="A13" s="123"/>
      <c r="B13" s="132"/>
      <c r="C13" s="133"/>
      <c r="D13" s="511" t="s">
        <v>51</v>
      </c>
      <c r="E13" s="512"/>
      <c r="F13" s="508" t="str">
        <f>IF(Source!B14=1,'Fiche de Renseignements'!G18,VLOOKUP(Source!B14,Source!A16:E140,3,FALSE))</f>
        <v/>
      </c>
      <c r="G13" s="509"/>
      <c r="H13" s="509"/>
      <c r="I13" s="509"/>
      <c r="J13" s="510"/>
      <c r="K13" s="134"/>
      <c r="L13" s="134"/>
      <c r="M13" s="134"/>
      <c r="N13" s="134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</row>
    <row r="14" spans="1:76" ht="6.75" customHeight="1" x14ac:dyDescent="0.3">
      <c r="A14" s="123"/>
      <c r="B14" s="133"/>
      <c r="C14" s="133"/>
      <c r="D14" s="135"/>
      <c r="E14" s="135"/>
      <c r="F14" s="135"/>
      <c r="G14" s="135"/>
      <c r="H14" s="136"/>
      <c r="I14" s="136"/>
      <c r="J14" s="137"/>
      <c r="K14" s="138"/>
      <c r="L14" s="138"/>
      <c r="M14" s="138"/>
      <c r="N14" s="138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</row>
    <row r="15" spans="1:76" ht="24" customHeight="1" x14ac:dyDescent="0.15">
      <c r="A15" s="123"/>
      <c r="B15" s="132"/>
      <c r="C15" s="133"/>
      <c r="D15" s="507" t="s">
        <v>52</v>
      </c>
      <c r="E15" s="507"/>
      <c r="F15" s="508" t="str">
        <f>IF(Source!B14=1,'Fiche de Renseignements'!E18,VLOOKUP(Source!B14,Source!A16:E140,4,FALSE))</f>
        <v/>
      </c>
      <c r="G15" s="509"/>
      <c r="H15" s="509"/>
      <c r="I15" s="509"/>
      <c r="J15" s="510"/>
      <c r="K15" s="134"/>
      <c r="L15" s="134"/>
      <c r="M15" s="134"/>
      <c r="N15" s="134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</row>
    <row r="16" spans="1:76" ht="9.75" customHeight="1" x14ac:dyDescent="0.3">
      <c r="A16" s="123"/>
      <c r="B16" s="139"/>
      <c r="C16" s="139"/>
      <c r="D16" s="140"/>
      <c r="E16" s="140"/>
      <c r="F16" s="140"/>
      <c r="G16" s="140"/>
      <c r="H16" s="136"/>
      <c r="I16" s="136"/>
      <c r="J16" s="137"/>
      <c r="K16" s="136"/>
      <c r="L16" s="136"/>
      <c r="M16" s="136"/>
      <c r="N16" s="136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</row>
    <row r="17" spans="1:76" ht="33" customHeight="1" x14ac:dyDescent="0.15">
      <c r="A17" s="123"/>
      <c r="B17" s="479"/>
      <c r="C17" s="479"/>
      <c r="D17" s="470" t="str">
        <f>"SUBVENTION OBTENUE DU DÉPARTEMENT EN " &amp; Source!C14-1</f>
        <v>SUBVENTION OBTENUE DU DÉPARTEMENT EN 2020</v>
      </c>
      <c r="E17" s="471"/>
      <c r="F17" s="471"/>
      <c r="G17" s="471"/>
      <c r="H17" s="471"/>
      <c r="I17" s="471"/>
      <c r="J17" s="471"/>
      <c r="K17" s="472"/>
      <c r="L17" s="117"/>
      <c r="M17" s="141" t="s">
        <v>12</v>
      </c>
      <c r="N17" s="142"/>
      <c r="O17" s="142"/>
      <c r="P17" s="142"/>
      <c r="Q17" s="142"/>
      <c r="R17" s="142"/>
      <c r="S17" s="143"/>
      <c r="T17" s="141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</row>
    <row r="18" spans="1:76" ht="27" customHeight="1" x14ac:dyDescent="0.15">
      <c r="A18" s="123"/>
      <c r="B18" s="132"/>
      <c r="C18" s="132"/>
      <c r="D18" s="483" t="str">
        <f>" SUBVENTION POUR " &amp; Source!C14</f>
        <v xml:space="preserve"> SUBVENTION POUR 2021</v>
      </c>
      <c r="E18" s="484"/>
      <c r="F18" s="484"/>
      <c r="G18" s="485"/>
      <c r="H18" s="513" t="s">
        <v>9</v>
      </c>
      <c r="I18" s="514"/>
      <c r="J18" s="514"/>
      <c r="K18" s="515"/>
      <c r="L18" s="117"/>
      <c r="M18" s="141" t="s">
        <v>12</v>
      </c>
      <c r="N18" s="144"/>
      <c r="O18" s="144"/>
      <c r="P18" s="144"/>
      <c r="Q18" s="144"/>
      <c r="R18" s="144"/>
      <c r="S18" s="143"/>
      <c r="T18" s="141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</row>
    <row r="19" spans="1:76" ht="23.25" customHeight="1" x14ac:dyDescent="0.15">
      <c r="A19" s="123"/>
      <c r="B19" s="132"/>
      <c r="C19" s="132"/>
      <c r="D19" s="486"/>
      <c r="E19" s="487"/>
      <c r="F19" s="487"/>
      <c r="G19" s="488"/>
      <c r="H19" s="513" t="s">
        <v>10</v>
      </c>
      <c r="I19" s="514"/>
      <c r="J19" s="514"/>
      <c r="K19" s="515"/>
      <c r="L19" s="117"/>
      <c r="M19" s="141" t="s">
        <v>12</v>
      </c>
      <c r="N19" s="144"/>
      <c r="O19" s="144"/>
      <c r="P19" s="144"/>
      <c r="Q19" s="144"/>
      <c r="R19" s="144"/>
      <c r="S19" s="143"/>
      <c r="T19" s="141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</row>
    <row r="20" spans="1:76" ht="25.5" customHeight="1" x14ac:dyDescent="0.15">
      <c r="A20" s="123"/>
      <c r="B20" s="132"/>
      <c r="C20" s="132"/>
      <c r="D20" s="489"/>
      <c r="E20" s="490"/>
      <c r="F20" s="490"/>
      <c r="G20" s="491"/>
      <c r="H20" s="513" t="s">
        <v>11</v>
      </c>
      <c r="I20" s="514"/>
      <c r="J20" s="514"/>
      <c r="K20" s="515"/>
      <c r="L20" s="117"/>
      <c r="M20" s="141" t="s">
        <v>12</v>
      </c>
      <c r="N20" s="144"/>
      <c r="O20" s="144"/>
      <c r="P20" s="144"/>
      <c r="Q20" s="144"/>
      <c r="R20" s="144"/>
      <c r="S20" s="143"/>
      <c r="T20" s="141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</row>
    <row r="21" spans="1:76" ht="9" customHeight="1" x14ac:dyDescent="0.2">
      <c r="B21" s="503"/>
      <c r="C21" s="503"/>
      <c r="D21" s="503"/>
      <c r="E21" s="503"/>
      <c r="F21" s="503"/>
      <c r="G21" s="503"/>
      <c r="H21" s="50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</row>
    <row r="22" spans="1:76" ht="43.5" customHeight="1" x14ac:dyDescent="0.15">
      <c r="A22" s="501" t="s">
        <v>0</v>
      </c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145"/>
      <c r="P22" s="145"/>
      <c r="Q22" s="145"/>
      <c r="R22" s="145"/>
      <c r="S22" s="145"/>
      <c r="T22" s="145"/>
      <c r="U22" s="146"/>
      <c r="V22" s="146"/>
      <c r="W22" s="146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</row>
    <row r="23" spans="1:76" ht="17.25" customHeight="1" x14ac:dyDescent="0.15">
      <c r="A23" s="502" t="s">
        <v>315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147"/>
      <c r="P23" s="147"/>
      <c r="Q23" s="147"/>
      <c r="R23" s="147"/>
      <c r="S23" s="147"/>
      <c r="T23" s="147"/>
      <c r="U23" s="148"/>
      <c r="V23" s="148"/>
      <c r="W23" s="148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</row>
    <row r="24" spans="1:76" ht="8.25" customHeight="1" x14ac:dyDescent="0.2">
      <c r="B24" s="149"/>
      <c r="C24" s="149"/>
      <c r="D24" s="149"/>
      <c r="E24" s="149"/>
      <c r="F24" s="149"/>
      <c r="G24" s="149"/>
      <c r="H24" s="150"/>
      <c r="I24" s="151"/>
      <c r="J24" s="151"/>
      <c r="K24" s="152"/>
      <c r="L24" s="151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</row>
    <row r="25" spans="1:76" ht="25.5" customHeight="1" x14ac:dyDescent="0.15">
      <c r="B25" s="153" t="str">
        <f>"►LETTRE DE DEMANDE DE SUBVENTION SIGNÉE PAR LE REPRÉSENTANT DE L'OLES"</f>
        <v>►LETTRE DE DEMANDE DE SUBVENTION SIGNÉE PAR LE REPRÉSENTANT DE L'OLES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5"/>
      <c r="N25" s="156"/>
      <c r="O25" s="156"/>
      <c r="P25" s="156"/>
      <c r="Q25" s="156"/>
      <c r="R25" s="156"/>
      <c r="S25" s="156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</row>
    <row r="26" spans="1:76" s="157" customFormat="1" ht="3" customHeight="1" x14ac:dyDescent="0.2">
      <c r="B26" s="158"/>
      <c r="C26" s="159"/>
      <c r="D26" s="159"/>
      <c r="E26" s="159"/>
      <c r="F26" s="160"/>
      <c r="G26" s="160"/>
      <c r="H26" s="160"/>
      <c r="I26" s="123"/>
      <c r="J26" s="123"/>
      <c r="K26" s="161"/>
      <c r="L26" s="123"/>
      <c r="M26" s="162"/>
      <c r="N26" s="123"/>
      <c r="O26" s="123"/>
      <c r="P26" s="123"/>
      <c r="Q26" s="123"/>
      <c r="R26" s="123"/>
      <c r="S26" s="123"/>
      <c r="T26" s="121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</row>
    <row r="27" spans="1:76" s="157" customFormat="1" ht="22.5" customHeight="1" x14ac:dyDescent="0.15">
      <c r="B27" s="163" t="str">
        <f>"►LISTE DES MEMBRES DU BUREAU "</f>
        <v xml:space="preserve">►LISTE DES MEMBRES DU BUREAU 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64"/>
      <c r="N27" s="156"/>
      <c r="O27" s="156"/>
      <c r="P27" s="156"/>
      <c r="Q27" s="156"/>
      <c r="R27" s="156"/>
      <c r="S27" s="156"/>
      <c r="T27" s="121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</row>
    <row r="28" spans="1:76" s="157" customFormat="1" ht="5.25" customHeight="1" x14ac:dyDescent="0.15">
      <c r="B28" s="165"/>
      <c r="C28" s="159"/>
      <c r="D28" s="159"/>
      <c r="E28" s="159"/>
      <c r="F28" s="160"/>
      <c r="G28" s="160"/>
      <c r="H28" s="160"/>
      <c r="I28" s="123"/>
      <c r="J28" s="123"/>
      <c r="K28" s="166"/>
      <c r="L28" s="123"/>
      <c r="M28" s="162"/>
      <c r="N28" s="123"/>
      <c r="O28" s="123"/>
      <c r="P28" s="123"/>
      <c r="Q28" s="123"/>
      <c r="R28" s="123"/>
      <c r="S28" s="123"/>
      <c r="T28" s="121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</row>
    <row r="29" spans="1:76" s="157" customFormat="1" ht="21.75" customHeight="1" x14ac:dyDescent="0.15">
      <c r="B29" s="163" t="str">
        <f>"►LISTE DES SALARIÉS "</f>
        <v xml:space="preserve">►LISTE DES SALARIÉS 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64"/>
      <c r="N29" s="156"/>
      <c r="O29" s="156"/>
      <c r="P29" s="156"/>
      <c r="Q29" s="156"/>
      <c r="R29" s="156"/>
      <c r="S29" s="156"/>
      <c r="T29" s="121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</row>
    <row r="30" spans="1:76" s="157" customFormat="1" ht="3.75" customHeight="1" x14ac:dyDescent="0.15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9"/>
      <c r="N30" s="168"/>
      <c r="O30" s="168"/>
      <c r="P30" s="168"/>
      <c r="Q30" s="168"/>
      <c r="R30" s="168"/>
      <c r="S30" s="168"/>
      <c r="T30" s="121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</row>
    <row r="31" spans="1:76" s="157" customFormat="1" ht="23.25" customHeight="1" x14ac:dyDescent="0.15">
      <c r="B31" s="170" t="str">
        <f>"►RAPPORT D'ACTIVITÉ ANNUEL DE L'OLES"</f>
        <v>►RAPPORT D'ACTIVITÉ ANNUEL DE L'OLES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9"/>
      <c r="N31" s="168"/>
      <c r="O31" s="168"/>
      <c r="P31" s="168"/>
      <c r="Q31" s="168"/>
      <c r="R31" s="168"/>
      <c r="S31" s="168"/>
      <c r="T31" s="121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</row>
    <row r="32" spans="1:76" s="157" customFormat="1" ht="3" customHeight="1" x14ac:dyDescent="0.2">
      <c r="B32" s="158"/>
      <c r="C32" s="171"/>
      <c r="D32" s="171"/>
      <c r="E32" s="171"/>
      <c r="F32" s="171"/>
      <c r="G32" s="171"/>
      <c r="H32" s="123"/>
      <c r="I32" s="123"/>
      <c r="J32" s="123"/>
      <c r="K32" s="161"/>
      <c r="L32" s="123"/>
      <c r="M32" s="172"/>
      <c r="N32" s="123"/>
      <c r="O32" s="123"/>
      <c r="P32" s="123"/>
      <c r="Q32" s="123"/>
      <c r="R32" s="123"/>
      <c r="S32" s="123"/>
      <c r="T32" s="121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</row>
    <row r="33" spans="1:76" s="157" customFormat="1" ht="20.25" customHeight="1" x14ac:dyDescent="0.15">
      <c r="B33" s="163" t="str">
        <f>"►LISTE DES BENEFICIAIRES"</f>
        <v>►LISTE DES BENEFICIAIRES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64"/>
      <c r="N33" s="156"/>
      <c r="O33" s="156"/>
      <c r="P33" s="156"/>
      <c r="Q33" s="156"/>
      <c r="R33" s="156"/>
      <c r="S33" s="156"/>
      <c r="T33" s="121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</row>
    <row r="34" spans="1:76" s="157" customFormat="1" ht="40.5" customHeight="1" x14ac:dyDescent="0.15">
      <c r="B34" s="173"/>
      <c r="D34" s="174" t="s">
        <v>13</v>
      </c>
      <c r="E34" s="174" t="s">
        <v>14</v>
      </c>
      <c r="F34" s="175" t="s">
        <v>54</v>
      </c>
      <c r="G34" s="176"/>
      <c r="J34" s="151"/>
      <c r="K34" s="177"/>
      <c r="L34" s="151"/>
      <c r="M34" s="178"/>
      <c r="T34" s="121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</row>
    <row r="35" spans="1:76" s="157" customFormat="1" ht="33.75" customHeight="1" x14ac:dyDescent="0.15">
      <c r="B35" s="173"/>
      <c r="D35" s="118"/>
      <c r="E35" s="118"/>
      <c r="F35" s="118"/>
      <c r="G35" s="179"/>
      <c r="J35" s="151"/>
      <c r="K35" s="177"/>
      <c r="L35" s="151"/>
      <c r="M35" s="178"/>
      <c r="T35" s="121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</row>
    <row r="36" spans="1:76" s="157" customFormat="1" ht="6" customHeight="1" x14ac:dyDescent="0.2">
      <c r="B36" s="158"/>
      <c r="C36" s="180"/>
      <c r="D36" s="180"/>
      <c r="E36" s="180"/>
      <c r="F36" s="180"/>
      <c r="G36" s="180"/>
      <c r="H36" s="151"/>
      <c r="I36" s="151"/>
      <c r="J36" s="151"/>
      <c r="K36" s="177"/>
      <c r="L36" s="151"/>
      <c r="M36" s="178"/>
      <c r="T36" s="121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</row>
    <row r="37" spans="1:76" ht="24.75" customHeight="1" x14ac:dyDescent="0.15">
      <c r="A37" s="181"/>
      <c r="B37" s="182" t="str">
        <f>"►AVIS DU CCPAS (extrait du PV CCPAS " &amp; (Source!C14-1) &amp; " ou PV CCPAS spécial OLES "&amp; Source!C14 &amp;")"</f>
        <v>►AVIS DU CCPAS (extrait du PV CCPAS 2020 ou PV CCPAS spécial OLES 2021)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4"/>
      <c r="N37" s="183"/>
      <c r="O37" s="183"/>
      <c r="P37" s="183"/>
      <c r="Q37" s="183"/>
      <c r="R37" s="183"/>
      <c r="S37" s="18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</row>
    <row r="38" spans="1:76" ht="3" customHeight="1" x14ac:dyDescent="0.15">
      <c r="A38" s="181"/>
      <c r="B38" s="185"/>
      <c r="C38" s="181"/>
      <c r="D38" s="181"/>
      <c r="E38" s="181"/>
      <c r="F38" s="181"/>
      <c r="G38" s="181"/>
      <c r="H38" s="181"/>
      <c r="I38" s="123"/>
      <c r="J38" s="123"/>
      <c r="K38" s="161"/>
      <c r="L38" s="123"/>
      <c r="M38" s="162"/>
      <c r="N38" s="123"/>
      <c r="O38" s="123"/>
      <c r="P38" s="123"/>
      <c r="Q38" s="123"/>
      <c r="R38" s="123"/>
      <c r="S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</row>
    <row r="39" spans="1:76" ht="21.75" customHeight="1" x14ac:dyDescent="0.15">
      <c r="A39" s="181"/>
      <c r="B39" s="182" t="str">
        <f>"►AVIS DU CHEF DE POSTE * "</f>
        <v xml:space="preserve">►AVIS DU CHEF DE POSTE * 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4"/>
      <c r="N39" s="183"/>
      <c r="O39" s="183"/>
      <c r="P39" s="183"/>
      <c r="Q39" s="183"/>
      <c r="R39" s="183"/>
      <c r="S39" s="18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</row>
    <row r="40" spans="1:76" ht="3" customHeight="1" x14ac:dyDescent="0.15">
      <c r="A40" s="181"/>
      <c r="B40" s="185"/>
      <c r="C40" s="181"/>
      <c r="D40" s="181"/>
      <c r="E40" s="181"/>
      <c r="F40" s="181"/>
      <c r="G40" s="181"/>
      <c r="H40" s="181"/>
      <c r="I40" s="123"/>
      <c r="J40" s="123"/>
      <c r="K40" s="161"/>
      <c r="L40" s="123"/>
      <c r="M40" s="162"/>
      <c r="N40" s="123"/>
      <c r="O40" s="123"/>
      <c r="P40" s="123"/>
      <c r="Q40" s="123"/>
      <c r="R40" s="123"/>
      <c r="S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</row>
    <row r="41" spans="1:76" ht="24" customHeight="1" x14ac:dyDescent="0.2">
      <c r="A41" s="181"/>
      <c r="B41" s="186" t="s">
        <v>324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473"/>
      <c r="N41" s="183"/>
      <c r="O41" s="183"/>
      <c r="P41" s="183"/>
      <c r="Q41" s="183"/>
      <c r="R41" s="183"/>
      <c r="S41" s="18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</row>
    <row r="42" spans="1:76" ht="15.75" customHeight="1" x14ac:dyDescent="0.15">
      <c r="A42" s="181"/>
      <c r="B42" s="187" t="s">
        <v>325</v>
      </c>
      <c r="C42" s="188"/>
      <c r="D42" s="189"/>
      <c r="E42" s="189"/>
      <c r="F42" s="190"/>
      <c r="G42" s="190"/>
      <c r="H42" s="190"/>
      <c r="I42" s="123"/>
      <c r="J42" s="123"/>
      <c r="K42" s="161"/>
      <c r="L42" s="123"/>
      <c r="M42" s="473"/>
      <c r="N42" s="123"/>
      <c r="O42" s="123"/>
      <c r="P42" s="123"/>
      <c r="Q42" s="123"/>
      <c r="R42" s="123"/>
      <c r="S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</row>
    <row r="43" spans="1:76" ht="4.5" customHeight="1" x14ac:dyDescent="0.15">
      <c r="A43" s="181"/>
      <c r="B43" s="187"/>
      <c r="C43" s="188"/>
      <c r="D43" s="189"/>
      <c r="E43" s="189"/>
      <c r="F43" s="190"/>
      <c r="G43" s="190"/>
      <c r="H43" s="190"/>
      <c r="I43" s="123"/>
      <c r="J43" s="123"/>
      <c r="K43" s="161"/>
      <c r="L43" s="123"/>
      <c r="M43" s="162"/>
      <c r="N43" s="123"/>
      <c r="O43" s="123"/>
      <c r="P43" s="123"/>
      <c r="Q43" s="123"/>
      <c r="R43" s="123"/>
      <c r="S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</row>
    <row r="44" spans="1:76" ht="23.25" customHeight="1" x14ac:dyDescent="0.2">
      <c r="A44" s="181"/>
      <c r="B44" s="191" t="str">
        <f>"►FICHE DE RENSEIGNEMENTS "</f>
        <v xml:space="preserve">►FICHE DE RENSEIGNEMENTS </v>
      </c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474"/>
      <c r="N44" s="192"/>
      <c r="O44" s="192"/>
      <c r="P44" s="192"/>
      <c r="Q44" s="192"/>
      <c r="R44" s="192"/>
      <c r="S44" s="192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</row>
    <row r="45" spans="1:76" ht="14.25" customHeight="1" x14ac:dyDescent="0.15">
      <c r="B45" s="193" t="s">
        <v>326</v>
      </c>
      <c r="C45" s="123"/>
      <c r="D45" s="123"/>
      <c r="E45" s="123"/>
      <c r="F45" s="123"/>
      <c r="G45" s="123"/>
      <c r="H45" s="123"/>
      <c r="I45" s="123"/>
      <c r="J45" s="123"/>
      <c r="K45" s="161"/>
      <c r="L45" s="123"/>
      <c r="M45" s="474"/>
      <c r="N45" s="123"/>
      <c r="O45" s="123"/>
      <c r="P45" s="123"/>
      <c r="Q45" s="123"/>
      <c r="R45" s="123"/>
      <c r="S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</row>
    <row r="46" spans="1:76" ht="5.25" customHeight="1" x14ac:dyDescent="0.15">
      <c r="B46" s="193"/>
      <c r="C46" s="123"/>
      <c r="D46" s="123"/>
      <c r="E46" s="123"/>
      <c r="F46" s="123"/>
      <c r="G46" s="123"/>
      <c r="H46" s="123"/>
      <c r="I46" s="123"/>
      <c r="J46" s="123"/>
      <c r="K46" s="161"/>
      <c r="L46" s="123"/>
      <c r="M46" s="162"/>
      <c r="N46" s="123"/>
      <c r="O46" s="123"/>
      <c r="P46" s="123"/>
      <c r="Q46" s="123"/>
      <c r="R46" s="123"/>
      <c r="S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</row>
    <row r="47" spans="1:76" ht="24.75" customHeight="1" x14ac:dyDescent="0.2">
      <c r="B47" s="191" t="str">
        <f>"►COMPTE RENDU FINANCIER "&amp;(Source!C14-1)</f>
        <v>►COMPTE RENDU FINANCIER 2020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474"/>
      <c r="N47" s="192"/>
      <c r="O47" s="192"/>
      <c r="P47" s="192"/>
      <c r="Q47" s="192"/>
      <c r="R47" s="192"/>
      <c r="S47" s="192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</row>
    <row r="48" spans="1:76" ht="14.25" customHeight="1" x14ac:dyDescent="0.15">
      <c r="B48" s="193" t="s">
        <v>327</v>
      </c>
      <c r="C48" s="194"/>
      <c r="D48" s="195"/>
      <c r="E48" s="195"/>
      <c r="F48" s="195"/>
      <c r="G48" s="195"/>
      <c r="H48" s="195"/>
      <c r="I48" s="123"/>
      <c r="J48" s="123"/>
      <c r="K48" s="161"/>
      <c r="L48" s="123"/>
      <c r="M48" s="474"/>
      <c r="N48" s="123"/>
      <c r="O48" s="123"/>
      <c r="P48" s="123"/>
      <c r="Q48" s="123"/>
      <c r="R48" s="123"/>
      <c r="S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</row>
    <row r="49" spans="2:76" ht="3.75" customHeight="1" x14ac:dyDescent="0.15">
      <c r="B49" s="193"/>
      <c r="C49" s="194"/>
      <c r="D49" s="195"/>
      <c r="E49" s="195"/>
      <c r="F49" s="195"/>
      <c r="G49" s="195"/>
      <c r="H49" s="195"/>
      <c r="I49" s="123"/>
      <c r="J49" s="123"/>
      <c r="K49" s="161"/>
      <c r="L49" s="123"/>
      <c r="M49" s="162"/>
      <c r="N49" s="123"/>
      <c r="O49" s="123"/>
      <c r="P49" s="123"/>
      <c r="Q49" s="123"/>
      <c r="R49" s="123"/>
      <c r="S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</row>
    <row r="50" spans="2:76" ht="25.5" customHeight="1" x14ac:dyDescent="0.2">
      <c r="B50" s="191" t="str">
        <f>"►PRÉVISIONS BUDGÉTAIRES  "&amp;(Source!C14)</f>
        <v>►PRÉVISIONS BUDGÉTAIRES  2021</v>
      </c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474"/>
      <c r="N50" s="192"/>
      <c r="O50" s="192"/>
      <c r="P50" s="192"/>
      <c r="Q50" s="192"/>
      <c r="R50" s="192"/>
      <c r="S50" s="192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</row>
    <row r="51" spans="2:76" ht="17.25" customHeight="1" x14ac:dyDescent="0.15">
      <c r="B51" s="196" t="s">
        <v>328</v>
      </c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474"/>
      <c r="N51" s="192"/>
      <c r="O51" s="192"/>
      <c r="P51" s="192"/>
      <c r="Q51" s="192"/>
      <c r="R51" s="192"/>
      <c r="S51" s="192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</row>
    <row r="52" spans="2:76" ht="18.75" customHeight="1" x14ac:dyDescent="0.2">
      <c r="B52" s="480" t="s">
        <v>316</v>
      </c>
      <c r="C52" s="481"/>
      <c r="D52" s="481"/>
      <c r="E52" s="481"/>
      <c r="F52" s="481"/>
      <c r="G52" s="481"/>
      <c r="H52" s="481"/>
      <c r="I52" s="481"/>
      <c r="J52" s="481"/>
      <c r="K52" s="481"/>
      <c r="L52" s="482"/>
      <c r="M52" s="197"/>
      <c r="N52" s="198"/>
      <c r="O52" s="198"/>
      <c r="P52" s="198"/>
      <c r="Q52" s="198"/>
      <c r="R52" s="198"/>
      <c r="S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</row>
    <row r="53" spans="2:76" ht="23.25" customHeight="1" x14ac:dyDescent="0.2">
      <c r="B53" s="199" t="s">
        <v>329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475"/>
      <c r="N53" s="201"/>
      <c r="O53" s="201"/>
      <c r="P53" s="201"/>
      <c r="Q53" s="201"/>
      <c r="R53" s="201"/>
      <c r="S53" s="201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</row>
    <row r="54" spans="2:76" ht="17.25" customHeight="1" x14ac:dyDescent="0.15">
      <c r="B54" s="202" t="s">
        <v>330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475"/>
      <c r="N54" s="201"/>
      <c r="O54" s="201"/>
      <c r="P54" s="201"/>
      <c r="Q54" s="201"/>
      <c r="R54" s="201"/>
      <c r="S54" s="201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</row>
    <row r="55" spans="2:76" ht="5.25" customHeight="1" x14ac:dyDescent="0.15">
      <c r="B55" s="203"/>
      <c r="C55" s="204"/>
      <c r="D55" s="204"/>
      <c r="E55" s="204"/>
      <c r="F55" s="204"/>
      <c r="G55" s="204"/>
      <c r="H55" s="204"/>
      <c r="I55" s="204"/>
      <c r="J55" s="204"/>
      <c r="K55" s="205"/>
      <c r="L55" s="204"/>
      <c r="M55" s="206"/>
      <c r="N55" s="123"/>
      <c r="O55" s="123"/>
      <c r="P55" s="123"/>
      <c r="Q55" s="123"/>
      <c r="R55" s="123"/>
      <c r="S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</row>
    <row r="56" spans="2:76" ht="9.75" customHeight="1" x14ac:dyDescent="0.15">
      <c r="B56" s="207"/>
      <c r="C56" s="207"/>
      <c r="D56" s="207"/>
      <c r="E56" s="207"/>
      <c r="F56" s="208"/>
      <c r="G56" s="208"/>
      <c r="H56" s="209"/>
      <c r="I56" s="151"/>
      <c r="J56" s="151"/>
      <c r="K56" s="152"/>
      <c r="L56" s="151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</row>
    <row r="57" spans="2:76" ht="5.25" customHeight="1" x14ac:dyDescent="0.3">
      <c r="B57" s="210"/>
      <c r="C57" s="211"/>
      <c r="D57" s="211"/>
      <c r="E57" s="211"/>
      <c r="F57" s="212"/>
      <c r="G57" s="212"/>
      <c r="H57" s="213"/>
      <c r="I57" s="214"/>
      <c r="J57" s="215"/>
      <c r="K57" s="216"/>
      <c r="L57" s="215"/>
      <c r="M57" s="217"/>
      <c r="N57" s="218"/>
      <c r="O57" s="218"/>
      <c r="P57" s="219"/>
      <c r="Q57" s="220"/>
      <c r="R57" s="220"/>
      <c r="S57" s="220"/>
      <c r="T57" s="120"/>
      <c r="U57" s="221"/>
      <c r="V57" s="221"/>
      <c r="W57" s="221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</row>
    <row r="58" spans="2:76" ht="26.25" customHeight="1" x14ac:dyDescent="0.3">
      <c r="B58" s="222" t="s">
        <v>507</v>
      </c>
      <c r="C58" s="223"/>
      <c r="D58" s="223"/>
      <c r="E58" s="223"/>
      <c r="F58" s="223"/>
      <c r="G58" s="223"/>
      <c r="H58" s="224"/>
      <c r="I58" s="225"/>
      <c r="J58" s="226" t="s">
        <v>16</v>
      </c>
      <c r="K58" s="456" t="str">
        <f>IF(Source!B14=1,'Fiche de Renseignements'!E18,VLOOKUP(Source!B14,Source!A16:E135,4,FALSE))</f>
        <v/>
      </c>
      <c r="L58" s="457"/>
      <c r="M58" s="227"/>
      <c r="N58" s="218"/>
      <c r="O58" s="218"/>
      <c r="P58" s="219"/>
      <c r="Q58" s="220"/>
      <c r="R58" s="220"/>
      <c r="S58" s="220"/>
      <c r="T58" s="220"/>
      <c r="U58" s="221"/>
      <c r="V58" s="221"/>
      <c r="W58" s="221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</row>
    <row r="59" spans="2:76" ht="14.25" customHeight="1" thickBot="1" x14ac:dyDescent="0.35">
      <c r="B59" s="476" t="s">
        <v>506</v>
      </c>
      <c r="C59" s="477"/>
      <c r="D59" s="477"/>
      <c r="E59" s="477"/>
      <c r="F59" s="477"/>
      <c r="G59" s="477"/>
      <c r="H59" s="478"/>
      <c r="I59" s="225"/>
      <c r="J59" s="228"/>
      <c r="K59" s="229"/>
      <c r="L59" s="230"/>
      <c r="M59" s="227"/>
      <c r="N59" s="218"/>
      <c r="O59" s="218"/>
      <c r="P59" s="219"/>
      <c r="Q59" s="220"/>
      <c r="R59" s="220"/>
      <c r="S59" s="220"/>
      <c r="T59" s="220"/>
      <c r="U59" s="221"/>
      <c r="V59" s="221"/>
      <c r="W59" s="221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</row>
    <row r="60" spans="2:76" ht="26.25" customHeight="1" thickTop="1" x14ac:dyDescent="0.3">
      <c r="B60" s="492"/>
      <c r="C60" s="493"/>
      <c r="D60" s="493"/>
      <c r="E60" s="493"/>
      <c r="F60" s="493"/>
      <c r="G60" s="493"/>
      <c r="H60" s="494"/>
      <c r="I60" s="231"/>
      <c r="J60" s="226" t="s">
        <v>56</v>
      </c>
      <c r="K60" s="119"/>
      <c r="L60" s="232"/>
      <c r="M60" s="233"/>
      <c r="N60" s="234"/>
      <c r="O60" s="234"/>
      <c r="P60" s="234"/>
      <c r="Q60" s="234"/>
      <c r="R60" s="234"/>
      <c r="S60" s="234"/>
      <c r="T60" s="235"/>
      <c r="U60" s="145"/>
      <c r="V60" s="145"/>
      <c r="W60" s="221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</row>
    <row r="61" spans="2:76" ht="10.5" customHeight="1" x14ac:dyDescent="0.3">
      <c r="B61" s="495"/>
      <c r="C61" s="496"/>
      <c r="D61" s="496"/>
      <c r="E61" s="496"/>
      <c r="F61" s="496"/>
      <c r="G61" s="496"/>
      <c r="H61" s="497"/>
      <c r="I61" s="231"/>
      <c r="J61" s="236"/>
      <c r="K61" s="236"/>
      <c r="L61" s="230"/>
      <c r="M61" s="233"/>
      <c r="N61" s="234"/>
      <c r="O61" s="234"/>
      <c r="P61" s="234"/>
      <c r="Q61" s="234"/>
      <c r="R61" s="234"/>
      <c r="S61" s="234"/>
      <c r="T61" s="235"/>
      <c r="U61" s="145"/>
      <c r="V61" s="145"/>
      <c r="W61" s="221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</row>
    <row r="62" spans="2:76" ht="24" customHeight="1" x14ac:dyDescent="0.3">
      <c r="B62" s="495"/>
      <c r="C62" s="496"/>
      <c r="D62" s="496"/>
      <c r="E62" s="496"/>
      <c r="F62" s="496"/>
      <c r="G62" s="496"/>
      <c r="H62" s="497"/>
      <c r="I62" s="458" t="s">
        <v>17</v>
      </c>
      <c r="J62" s="459"/>
      <c r="K62" s="459"/>
      <c r="L62" s="459"/>
      <c r="M62" s="460"/>
      <c r="N62" s="237"/>
      <c r="O62" s="144"/>
      <c r="P62" s="237"/>
      <c r="Q62" s="237"/>
      <c r="R62" s="237"/>
      <c r="S62" s="238"/>
      <c r="T62" s="123"/>
      <c r="U62" s="123"/>
      <c r="V62" s="123"/>
      <c r="W62" s="221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</row>
    <row r="63" spans="2:76" ht="9" customHeight="1" thickBot="1" x14ac:dyDescent="0.35">
      <c r="B63" s="495"/>
      <c r="C63" s="496"/>
      <c r="D63" s="496"/>
      <c r="E63" s="496"/>
      <c r="F63" s="496"/>
      <c r="G63" s="496"/>
      <c r="H63" s="497"/>
      <c r="I63" s="231"/>
      <c r="J63" s="236"/>
      <c r="K63" s="236"/>
      <c r="L63" s="239"/>
      <c r="M63" s="240"/>
      <c r="N63" s="241"/>
      <c r="O63" s="242"/>
      <c r="P63" s="243"/>
      <c r="Q63" s="243"/>
      <c r="R63" s="243"/>
      <c r="S63" s="123"/>
      <c r="T63" s="123"/>
      <c r="U63" s="123"/>
      <c r="V63" s="123"/>
      <c r="W63" s="221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</row>
    <row r="64" spans="2:76" ht="27.75" customHeight="1" thickTop="1" x14ac:dyDescent="0.3">
      <c r="B64" s="495"/>
      <c r="C64" s="496"/>
      <c r="D64" s="496"/>
      <c r="E64" s="496"/>
      <c r="F64" s="496"/>
      <c r="G64" s="496"/>
      <c r="H64" s="497"/>
      <c r="I64" s="461"/>
      <c r="J64" s="462"/>
      <c r="K64" s="462"/>
      <c r="L64" s="462"/>
      <c r="M64" s="463"/>
      <c r="N64" s="244"/>
      <c r="O64" s="244"/>
      <c r="P64" s="244"/>
      <c r="Q64" s="244"/>
      <c r="R64" s="244"/>
      <c r="S64" s="244"/>
      <c r="T64" s="244"/>
      <c r="U64" s="221"/>
      <c r="V64" s="221"/>
      <c r="W64" s="221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</row>
    <row r="65" spans="2:76" ht="15.75" customHeight="1" x14ac:dyDescent="0.3">
      <c r="B65" s="495"/>
      <c r="C65" s="496"/>
      <c r="D65" s="496"/>
      <c r="E65" s="496"/>
      <c r="F65" s="496"/>
      <c r="G65" s="496"/>
      <c r="H65" s="497"/>
      <c r="I65" s="464"/>
      <c r="J65" s="465"/>
      <c r="K65" s="465"/>
      <c r="L65" s="465"/>
      <c r="M65" s="466"/>
      <c r="N65" s="245"/>
      <c r="O65" s="245"/>
      <c r="P65" s="245"/>
      <c r="Q65" s="245"/>
      <c r="R65" s="245"/>
      <c r="S65" s="245"/>
      <c r="T65" s="245"/>
      <c r="U65" s="246"/>
      <c r="V65" s="246"/>
      <c r="W65" s="246"/>
      <c r="X65" s="238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</row>
    <row r="66" spans="2:76" ht="15" customHeight="1" x14ac:dyDescent="0.3">
      <c r="B66" s="495"/>
      <c r="C66" s="496"/>
      <c r="D66" s="496"/>
      <c r="E66" s="496"/>
      <c r="F66" s="496"/>
      <c r="G66" s="496"/>
      <c r="H66" s="497"/>
      <c r="I66" s="464"/>
      <c r="J66" s="465"/>
      <c r="K66" s="465"/>
      <c r="L66" s="465"/>
      <c r="M66" s="466"/>
      <c r="N66" s="245"/>
      <c r="O66" s="245"/>
      <c r="P66" s="245"/>
      <c r="Q66" s="245"/>
      <c r="R66" s="245"/>
      <c r="S66" s="245"/>
      <c r="T66" s="245"/>
      <c r="U66" s="247"/>
      <c r="V66" s="247"/>
      <c r="W66" s="246"/>
      <c r="X66" s="238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</row>
    <row r="67" spans="2:76" ht="28.5" customHeight="1" thickBot="1" x14ac:dyDescent="0.35">
      <c r="B67" s="498"/>
      <c r="C67" s="499"/>
      <c r="D67" s="499"/>
      <c r="E67" s="499"/>
      <c r="F67" s="499"/>
      <c r="G67" s="499"/>
      <c r="H67" s="500"/>
      <c r="I67" s="467"/>
      <c r="J67" s="468"/>
      <c r="K67" s="468"/>
      <c r="L67" s="468"/>
      <c r="M67" s="469"/>
      <c r="N67" s="245"/>
      <c r="O67" s="245"/>
      <c r="P67" s="245"/>
      <c r="Q67" s="245"/>
      <c r="R67" s="245"/>
      <c r="S67" s="245"/>
      <c r="T67" s="245"/>
      <c r="U67" s="247"/>
      <c r="V67" s="247"/>
      <c r="W67" s="246"/>
      <c r="X67" s="238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</row>
    <row r="68" spans="2:76" ht="2.25" customHeight="1" thickTop="1" x14ac:dyDescent="0.3">
      <c r="B68" s="248"/>
      <c r="C68" s="249"/>
      <c r="D68" s="249"/>
      <c r="E68" s="249"/>
      <c r="F68" s="249"/>
      <c r="G68" s="249"/>
      <c r="H68" s="250"/>
      <c r="I68" s="248"/>
      <c r="J68" s="249"/>
      <c r="K68" s="249"/>
      <c r="L68" s="251"/>
      <c r="M68" s="252"/>
      <c r="N68" s="245"/>
      <c r="O68" s="245"/>
      <c r="P68" s="245"/>
      <c r="Q68" s="245"/>
      <c r="R68" s="245"/>
      <c r="S68" s="245"/>
      <c r="T68" s="245"/>
      <c r="U68" s="246"/>
      <c r="V68" s="246"/>
      <c r="W68" s="246"/>
      <c r="X68" s="238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</row>
    <row r="69" spans="2:76" ht="21" customHeight="1" x14ac:dyDescent="0.35"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45"/>
      <c r="M69" s="245"/>
      <c r="N69" s="245"/>
      <c r="O69" s="245"/>
      <c r="P69" s="245"/>
      <c r="Q69" s="245"/>
      <c r="R69" s="245"/>
      <c r="S69" s="245"/>
      <c r="T69" s="245"/>
      <c r="U69" s="253"/>
      <c r="V69" s="253"/>
      <c r="W69" s="246"/>
      <c r="X69" s="238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</row>
    <row r="70" spans="2:76" ht="21" customHeight="1" x14ac:dyDescent="0.35"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245"/>
      <c r="M70" s="245"/>
      <c r="N70" s="245"/>
      <c r="O70" s="245"/>
      <c r="P70" s="245"/>
      <c r="Q70" s="245"/>
      <c r="R70" s="245"/>
      <c r="S70" s="245"/>
      <c r="T70" s="245"/>
      <c r="U70" s="253"/>
      <c r="V70" s="253"/>
      <c r="W70" s="246"/>
      <c r="X70" s="238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</row>
    <row r="71" spans="2:76" ht="14" customHeight="1" x14ac:dyDescent="0.35"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45"/>
      <c r="M71" s="245"/>
      <c r="N71" s="245"/>
      <c r="O71" s="245"/>
      <c r="P71" s="245"/>
      <c r="Q71" s="245"/>
      <c r="R71" s="245"/>
      <c r="S71" s="245"/>
      <c r="T71" s="245"/>
      <c r="U71" s="253"/>
      <c r="V71" s="253"/>
      <c r="W71" s="246"/>
      <c r="X71" s="238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</row>
    <row r="72" spans="2:76" ht="14" customHeight="1" x14ac:dyDescent="0.35">
      <c r="B72" s="236"/>
      <c r="C72" s="236"/>
      <c r="D72" s="236"/>
      <c r="E72" s="236"/>
      <c r="F72" s="236"/>
      <c r="G72" s="236"/>
      <c r="H72" s="236"/>
      <c r="I72" s="236"/>
      <c r="J72" s="236"/>
      <c r="K72" s="236"/>
      <c r="L72" s="245"/>
      <c r="M72" s="245"/>
      <c r="N72" s="245"/>
      <c r="O72" s="245"/>
      <c r="P72" s="245"/>
      <c r="Q72" s="245"/>
      <c r="R72" s="245"/>
      <c r="S72" s="245"/>
      <c r="T72" s="245"/>
      <c r="U72" s="253"/>
      <c r="V72" s="253"/>
      <c r="W72" s="246"/>
      <c r="X72" s="238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</row>
    <row r="73" spans="2:76" ht="14" customHeight="1" x14ac:dyDescent="0.35">
      <c r="B73" s="236"/>
      <c r="C73" s="236"/>
      <c r="D73" s="236"/>
      <c r="E73" s="236"/>
      <c r="F73" s="236"/>
      <c r="G73" s="236"/>
      <c r="H73" s="236"/>
      <c r="I73" s="236"/>
      <c r="J73" s="236"/>
      <c r="K73" s="236"/>
      <c r="L73" s="245"/>
      <c r="M73" s="245"/>
      <c r="N73" s="245"/>
      <c r="O73" s="245"/>
      <c r="P73" s="245"/>
      <c r="Q73" s="245"/>
      <c r="R73" s="245"/>
      <c r="S73" s="245"/>
      <c r="T73" s="245"/>
      <c r="U73" s="253"/>
      <c r="V73" s="253"/>
      <c r="W73" s="246"/>
      <c r="X73" s="238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</row>
    <row r="74" spans="2:76" ht="14" customHeight="1" x14ac:dyDescent="0.35">
      <c r="B74" s="236"/>
      <c r="C74" s="236"/>
      <c r="D74" s="236"/>
      <c r="E74" s="236"/>
      <c r="F74" s="236"/>
      <c r="G74" s="236"/>
      <c r="H74" s="236"/>
      <c r="I74" s="236"/>
      <c r="J74" s="236"/>
      <c r="K74" s="236"/>
      <c r="L74" s="245"/>
      <c r="M74" s="245"/>
      <c r="N74" s="245"/>
      <c r="O74" s="245"/>
      <c r="P74" s="245"/>
      <c r="Q74" s="245"/>
      <c r="R74" s="245"/>
      <c r="S74" s="245"/>
      <c r="T74" s="245"/>
      <c r="U74" s="253"/>
      <c r="V74" s="253"/>
      <c r="W74" s="246"/>
      <c r="X74" s="238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</row>
    <row r="75" spans="2:76" ht="14" customHeight="1" x14ac:dyDescent="0.35"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45"/>
      <c r="M75" s="245"/>
      <c r="N75" s="245"/>
      <c r="O75" s="245"/>
      <c r="P75" s="245"/>
      <c r="Q75" s="245"/>
      <c r="R75" s="245"/>
      <c r="S75" s="245"/>
      <c r="T75" s="245"/>
      <c r="U75" s="253"/>
      <c r="V75" s="253"/>
      <c r="W75" s="246"/>
      <c r="X75" s="238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</row>
    <row r="76" spans="2:76" ht="14" customHeight="1" x14ac:dyDescent="0.35"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19"/>
      <c r="Q76" s="255"/>
      <c r="R76" s="255"/>
      <c r="S76" s="255"/>
      <c r="T76" s="255"/>
      <c r="U76" s="253"/>
      <c r="V76" s="253"/>
      <c r="W76" s="246"/>
      <c r="X76" s="238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</row>
    <row r="77" spans="2:76" ht="14" customHeight="1" x14ac:dyDescent="0.35"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19"/>
      <c r="Q77" s="255"/>
      <c r="R77" s="255"/>
      <c r="S77" s="255"/>
      <c r="T77" s="255"/>
      <c r="U77" s="253"/>
      <c r="V77" s="253"/>
      <c r="W77" s="246"/>
      <c r="X77" s="238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</row>
    <row r="78" spans="2:76" ht="14" customHeight="1" x14ac:dyDescent="0.35"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19"/>
      <c r="Q78" s="255"/>
      <c r="R78" s="255"/>
      <c r="S78" s="255"/>
      <c r="T78" s="255"/>
      <c r="U78" s="253"/>
      <c r="V78" s="253"/>
      <c r="W78" s="246"/>
      <c r="X78" s="238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</row>
    <row r="79" spans="2:76" ht="14" customHeight="1" x14ac:dyDescent="0.35"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19"/>
      <c r="Q79" s="255"/>
      <c r="R79" s="255"/>
      <c r="S79" s="255"/>
      <c r="T79" s="255"/>
      <c r="U79" s="253"/>
      <c r="V79" s="253"/>
      <c r="W79" s="246"/>
      <c r="X79" s="238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</row>
    <row r="80" spans="2:76" ht="14" customHeight="1" x14ac:dyDescent="0.35"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19"/>
      <c r="Q80" s="255"/>
      <c r="R80" s="255"/>
      <c r="S80" s="255"/>
      <c r="T80" s="255"/>
      <c r="U80" s="253"/>
      <c r="V80" s="253"/>
      <c r="W80" s="246"/>
      <c r="X80" s="238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</row>
    <row r="81" spans="2:76" ht="14" customHeight="1" x14ac:dyDescent="0.35"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19"/>
      <c r="Q81" s="255"/>
      <c r="R81" s="255"/>
      <c r="S81" s="255"/>
      <c r="T81" s="255"/>
      <c r="U81" s="253"/>
      <c r="V81" s="253"/>
      <c r="W81" s="246"/>
      <c r="X81" s="238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</row>
    <row r="82" spans="2:76" ht="14" customHeight="1" x14ac:dyDescent="0.35">
      <c r="B82" s="25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19"/>
      <c r="Q82" s="255"/>
      <c r="R82" s="255"/>
      <c r="S82" s="255"/>
      <c r="T82" s="255"/>
      <c r="U82" s="253"/>
      <c r="V82" s="253"/>
      <c r="W82" s="246"/>
      <c r="X82" s="238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</row>
    <row r="83" spans="2:76" ht="14" customHeight="1" x14ac:dyDescent="0.35">
      <c r="B83" s="254"/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19"/>
      <c r="Q83" s="255"/>
      <c r="R83" s="255"/>
      <c r="S83" s="255"/>
      <c r="T83" s="255"/>
      <c r="U83" s="253"/>
      <c r="V83" s="253"/>
      <c r="W83" s="246"/>
      <c r="X83" s="238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</row>
    <row r="84" spans="2:76" ht="14" customHeight="1" x14ac:dyDescent="0.35">
      <c r="B84" s="254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19"/>
      <c r="Q84" s="255"/>
      <c r="R84" s="255"/>
      <c r="S84" s="255"/>
      <c r="T84" s="255"/>
      <c r="U84" s="253"/>
      <c r="V84" s="253"/>
      <c r="W84" s="246"/>
      <c r="X84" s="238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</row>
    <row r="85" spans="2:76" s="123" customFormat="1" ht="14" customHeight="1" x14ac:dyDescent="0.35"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19"/>
      <c r="Q85" s="255"/>
      <c r="R85" s="255"/>
      <c r="S85" s="255"/>
      <c r="T85" s="255"/>
      <c r="U85" s="253"/>
      <c r="V85" s="253"/>
      <c r="W85" s="246"/>
      <c r="X85" s="238"/>
    </row>
    <row r="86" spans="2:76" s="123" customFormat="1" ht="14" customHeight="1" x14ac:dyDescent="0.35"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19"/>
      <c r="Q86" s="255"/>
      <c r="R86" s="255"/>
      <c r="S86" s="255"/>
      <c r="T86" s="255"/>
      <c r="U86" s="253"/>
      <c r="V86" s="253"/>
      <c r="W86" s="246"/>
      <c r="X86" s="238"/>
    </row>
    <row r="87" spans="2:76" s="123" customFormat="1" ht="14" customHeight="1" x14ac:dyDescent="0.35">
      <c r="B87" s="254"/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19"/>
      <c r="Q87" s="255"/>
      <c r="R87" s="255"/>
      <c r="S87" s="255"/>
      <c r="T87" s="255"/>
      <c r="U87" s="253"/>
      <c r="V87" s="253"/>
      <c r="W87" s="246"/>
      <c r="X87" s="238"/>
    </row>
    <row r="88" spans="2:76" s="123" customFormat="1" ht="14" customHeight="1" x14ac:dyDescent="0.35"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19"/>
      <c r="Q88" s="255"/>
      <c r="R88" s="255"/>
      <c r="S88" s="255"/>
      <c r="T88" s="255"/>
      <c r="U88" s="253"/>
      <c r="V88" s="253"/>
      <c r="W88" s="246"/>
      <c r="X88" s="238"/>
    </row>
    <row r="89" spans="2:76" s="123" customFormat="1" ht="14" customHeight="1" x14ac:dyDescent="0.35"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19"/>
      <c r="Q89" s="255"/>
      <c r="R89" s="255"/>
      <c r="S89" s="255"/>
      <c r="T89" s="255"/>
      <c r="U89" s="253"/>
      <c r="V89" s="253"/>
      <c r="W89" s="246"/>
      <c r="X89" s="238"/>
    </row>
    <row r="90" spans="2:76" s="123" customFormat="1" ht="14" customHeight="1" x14ac:dyDescent="0.35">
      <c r="B90" s="254"/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19"/>
      <c r="Q90" s="255"/>
      <c r="R90" s="255"/>
      <c r="S90" s="255"/>
      <c r="T90" s="255"/>
      <c r="U90" s="253"/>
      <c r="V90" s="253"/>
      <c r="W90" s="246"/>
      <c r="X90" s="238"/>
    </row>
    <row r="91" spans="2:76" s="123" customFormat="1" ht="14" customHeight="1" x14ac:dyDescent="0.35"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19"/>
      <c r="Q91" s="255"/>
      <c r="R91" s="255"/>
      <c r="S91" s="255"/>
      <c r="T91" s="255"/>
      <c r="U91" s="253"/>
      <c r="V91" s="253"/>
      <c r="W91" s="246"/>
      <c r="X91" s="238"/>
    </row>
    <row r="92" spans="2:76" s="123" customFormat="1" ht="14" customHeight="1" x14ac:dyDescent="0.35">
      <c r="B92" s="254"/>
      <c r="C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54"/>
      <c r="P92" s="219"/>
      <c r="Q92" s="255"/>
      <c r="R92" s="255"/>
      <c r="S92" s="255"/>
      <c r="T92" s="255"/>
      <c r="U92" s="253"/>
      <c r="V92" s="253"/>
      <c r="W92" s="246"/>
      <c r="X92" s="238"/>
    </row>
    <row r="93" spans="2:76" s="123" customFormat="1" ht="14" customHeight="1" x14ac:dyDescent="0.35">
      <c r="B93" s="254"/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19"/>
      <c r="Q93" s="255"/>
      <c r="R93" s="255"/>
      <c r="S93" s="255"/>
      <c r="T93" s="255"/>
      <c r="U93" s="253"/>
      <c r="V93" s="253"/>
      <c r="W93" s="246"/>
      <c r="X93" s="238"/>
    </row>
    <row r="94" spans="2:76" s="123" customFormat="1" ht="14" customHeight="1" x14ac:dyDescent="0.35"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19"/>
      <c r="Q94" s="255"/>
      <c r="R94" s="255"/>
      <c r="S94" s="255"/>
      <c r="T94" s="255"/>
      <c r="U94" s="253"/>
      <c r="V94" s="253"/>
      <c r="W94" s="246"/>
      <c r="X94" s="238"/>
    </row>
    <row r="95" spans="2:76" s="123" customFormat="1" ht="14" customHeight="1" x14ac:dyDescent="0.35">
      <c r="B95" s="254"/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19"/>
      <c r="Q95" s="255"/>
      <c r="R95" s="255"/>
      <c r="S95" s="255"/>
      <c r="T95" s="255"/>
      <c r="U95" s="253"/>
      <c r="V95" s="253"/>
      <c r="W95" s="246"/>
      <c r="X95" s="238"/>
    </row>
    <row r="96" spans="2:76" s="123" customFormat="1" ht="14" customHeight="1" x14ac:dyDescent="0.35"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19"/>
      <c r="Q96" s="255"/>
      <c r="R96" s="255"/>
      <c r="S96" s="255"/>
      <c r="T96" s="255"/>
      <c r="U96" s="253"/>
      <c r="V96" s="253"/>
      <c r="W96" s="246"/>
      <c r="X96" s="238"/>
    </row>
    <row r="97" spans="2:24" s="123" customFormat="1" ht="14" customHeight="1" x14ac:dyDescent="0.35">
      <c r="B97" s="254"/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19"/>
      <c r="Q97" s="255"/>
      <c r="R97" s="255"/>
      <c r="S97" s="255"/>
      <c r="T97" s="255"/>
      <c r="U97" s="253"/>
      <c r="V97" s="253"/>
      <c r="W97" s="246"/>
      <c r="X97" s="238"/>
    </row>
    <row r="98" spans="2:24" s="123" customFormat="1" ht="14" customHeight="1" x14ac:dyDescent="0.35"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19"/>
      <c r="Q98" s="255"/>
      <c r="R98" s="255"/>
      <c r="S98" s="255"/>
      <c r="T98" s="255"/>
      <c r="U98" s="253"/>
      <c r="V98" s="253"/>
      <c r="W98" s="246"/>
      <c r="X98" s="238"/>
    </row>
    <row r="99" spans="2:24" s="123" customFormat="1" ht="14" customHeight="1" x14ac:dyDescent="0.35"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19"/>
      <c r="Q99" s="255"/>
      <c r="R99" s="255"/>
      <c r="S99" s="255"/>
      <c r="T99" s="255"/>
      <c r="U99" s="253"/>
      <c r="V99" s="253"/>
      <c r="W99" s="246"/>
      <c r="X99" s="238"/>
    </row>
    <row r="100" spans="2:24" s="123" customFormat="1" ht="14" customHeight="1" x14ac:dyDescent="0.35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38"/>
      <c r="Q100" s="255"/>
      <c r="R100" s="255"/>
      <c r="S100" s="255"/>
      <c r="T100" s="255"/>
      <c r="U100" s="253"/>
      <c r="V100" s="253"/>
      <c r="W100" s="238"/>
      <c r="X100" s="238"/>
    </row>
    <row r="101" spans="2:24" s="123" customFormat="1" ht="14" customHeight="1" x14ac:dyDescent="0.35"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38"/>
      <c r="Q101" s="255"/>
      <c r="R101" s="255"/>
      <c r="S101" s="255"/>
      <c r="T101" s="255"/>
      <c r="U101" s="253"/>
      <c r="V101" s="253"/>
      <c r="W101" s="238"/>
      <c r="X101" s="238"/>
    </row>
    <row r="102" spans="2:24" s="123" customFormat="1" ht="14" customHeight="1" x14ac:dyDescent="0.35"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38"/>
      <c r="Q102" s="255"/>
      <c r="R102" s="255"/>
      <c r="S102" s="255"/>
      <c r="T102" s="255"/>
      <c r="U102" s="253"/>
      <c r="V102" s="253"/>
      <c r="W102" s="238"/>
      <c r="X102" s="238"/>
    </row>
    <row r="103" spans="2:24" s="123" customFormat="1" ht="14" customHeight="1" x14ac:dyDescent="0.35"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38"/>
      <c r="Q103" s="255"/>
      <c r="R103" s="255"/>
      <c r="S103" s="255"/>
      <c r="T103" s="255"/>
      <c r="U103" s="253"/>
      <c r="V103" s="253"/>
      <c r="W103" s="238"/>
      <c r="X103" s="238"/>
    </row>
    <row r="104" spans="2:24" s="123" customFormat="1" ht="14" customHeight="1" x14ac:dyDescent="0.35"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38"/>
      <c r="Q104" s="255"/>
      <c r="R104" s="255"/>
      <c r="S104" s="255"/>
      <c r="T104" s="255"/>
      <c r="U104" s="253"/>
      <c r="V104" s="253"/>
      <c r="W104" s="238"/>
      <c r="X104" s="238"/>
    </row>
    <row r="105" spans="2:24" s="123" customFormat="1" ht="14" customHeight="1" x14ac:dyDescent="0.35"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4"/>
      <c r="O105" s="254"/>
      <c r="P105" s="238"/>
      <c r="Q105" s="255"/>
      <c r="R105" s="255"/>
      <c r="S105" s="255"/>
      <c r="T105" s="255"/>
      <c r="U105" s="253"/>
      <c r="V105" s="253"/>
      <c r="W105" s="238"/>
      <c r="X105" s="238"/>
    </row>
    <row r="106" spans="2:24" s="123" customFormat="1" ht="14" customHeight="1" x14ac:dyDescent="0.35"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4"/>
      <c r="P106" s="238"/>
      <c r="Q106" s="255"/>
      <c r="R106" s="255"/>
      <c r="S106" s="255"/>
      <c r="T106" s="255"/>
      <c r="U106" s="253"/>
      <c r="V106" s="253"/>
      <c r="W106" s="238"/>
      <c r="X106" s="238"/>
    </row>
    <row r="107" spans="2:24" s="123" customFormat="1" ht="14" customHeight="1" x14ac:dyDescent="0.35"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238"/>
      <c r="Q107" s="255"/>
      <c r="R107" s="255"/>
      <c r="S107" s="255"/>
      <c r="T107" s="255"/>
      <c r="U107" s="253"/>
      <c r="V107" s="253"/>
      <c r="W107" s="238"/>
      <c r="X107" s="238"/>
    </row>
    <row r="108" spans="2:24" s="123" customFormat="1" ht="14" customHeight="1" x14ac:dyDescent="0.35"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  <c r="N108" s="254"/>
      <c r="O108" s="254"/>
      <c r="P108" s="238"/>
      <c r="Q108" s="255"/>
      <c r="R108" s="255"/>
      <c r="S108" s="255"/>
      <c r="T108" s="255"/>
      <c r="U108" s="253"/>
      <c r="V108" s="253"/>
      <c r="W108" s="238"/>
      <c r="X108" s="238"/>
    </row>
    <row r="109" spans="2:24" s="123" customFormat="1" ht="13.5" customHeight="1" x14ac:dyDescent="0.35"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4"/>
      <c r="P109" s="238"/>
      <c r="Q109" s="255"/>
      <c r="R109" s="255"/>
      <c r="S109" s="255"/>
      <c r="T109" s="255"/>
      <c r="U109" s="253"/>
      <c r="V109" s="253"/>
      <c r="W109" s="238"/>
      <c r="X109" s="238"/>
    </row>
    <row r="110" spans="2:24" s="123" customFormat="1" ht="14" customHeight="1" x14ac:dyDescent="0.35"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38"/>
      <c r="Q110" s="255"/>
      <c r="R110" s="255"/>
      <c r="S110" s="255"/>
      <c r="T110" s="255"/>
      <c r="U110" s="253"/>
      <c r="V110" s="253"/>
      <c r="W110" s="238"/>
      <c r="X110" s="238"/>
    </row>
    <row r="111" spans="2:24" s="123" customFormat="1" ht="14" customHeight="1" x14ac:dyDescent="0.35">
      <c r="B111" s="254"/>
      <c r="C111" s="254"/>
      <c r="D111" s="254"/>
      <c r="E111" s="254"/>
      <c r="F111" s="254"/>
      <c r="G111" s="254"/>
      <c r="H111" s="254"/>
      <c r="I111" s="254"/>
      <c r="J111" s="254"/>
      <c r="K111" s="254"/>
      <c r="L111" s="254"/>
      <c r="M111" s="254"/>
      <c r="N111" s="254"/>
      <c r="O111" s="254"/>
      <c r="P111" s="238"/>
      <c r="Q111" s="255"/>
      <c r="R111" s="255"/>
      <c r="S111" s="255"/>
      <c r="T111" s="255"/>
      <c r="U111" s="253"/>
      <c r="V111" s="253"/>
      <c r="W111" s="238"/>
      <c r="X111" s="238"/>
    </row>
    <row r="112" spans="2:24" s="123" customFormat="1" ht="14" customHeight="1" x14ac:dyDescent="0.35"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  <c r="O112" s="254"/>
      <c r="P112" s="238"/>
      <c r="Q112" s="255"/>
      <c r="R112" s="255"/>
      <c r="S112" s="255"/>
      <c r="T112" s="255"/>
      <c r="U112" s="253"/>
      <c r="V112" s="253"/>
      <c r="W112" s="238"/>
      <c r="X112" s="238"/>
    </row>
    <row r="113" spans="2:24" s="123" customFormat="1" ht="14" customHeight="1" x14ac:dyDescent="0.35"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38"/>
      <c r="Q113" s="255"/>
      <c r="R113" s="255"/>
      <c r="S113" s="255"/>
      <c r="T113" s="255"/>
      <c r="U113" s="253"/>
      <c r="V113" s="253"/>
      <c r="W113" s="238"/>
      <c r="X113" s="238"/>
    </row>
    <row r="114" spans="2:24" s="123" customFormat="1" ht="14" customHeight="1" x14ac:dyDescent="0.35"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  <c r="O114" s="254"/>
      <c r="P114" s="238"/>
      <c r="Q114" s="255"/>
      <c r="R114" s="255"/>
      <c r="S114" s="255"/>
      <c r="T114" s="255"/>
      <c r="U114" s="253"/>
      <c r="V114" s="253"/>
      <c r="W114" s="238"/>
      <c r="X114" s="238"/>
    </row>
    <row r="115" spans="2:24" s="123" customFormat="1" ht="14" customHeight="1" x14ac:dyDescent="0.35"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  <c r="O115" s="254"/>
      <c r="P115" s="238"/>
      <c r="Q115" s="255"/>
      <c r="R115" s="255"/>
      <c r="S115" s="255"/>
      <c r="T115" s="255"/>
      <c r="U115" s="253"/>
      <c r="V115" s="253"/>
      <c r="W115" s="238"/>
      <c r="X115" s="238"/>
    </row>
    <row r="116" spans="2:24" s="123" customFormat="1" ht="14" customHeight="1" x14ac:dyDescent="0.35"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38"/>
      <c r="Q116" s="255"/>
      <c r="R116" s="255"/>
      <c r="S116" s="255"/>
      <c r="T116" s="255"/>
      <c r="U116" s="253"/>
      <c r="V116" s="253"/>
      <c r="W116" s="238"/>
      <c r="X116" s="238"/>
    </row>
    <row r="117" spans="2:24" s="123" customFormat="1" ht="14" customHeight="1" x14ac:dyDescent="0.15"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2:24" s="123" customFormat="1" ht="14" customHeight="1" x14ac:dyDescent="0.15"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38"/>
      <c r="Q118" s="238"/>
      <c r="R118" s="238"/>
      <c r="S118" s="238"/>
      <c r="T118" s="238"/>
      <c r="U118" s="238"/>
      <c r="V118" s="238"/>
      <c r="W118" s="238"/>
      <c r="X118" s="238"/>
    </row>
    <row r="119" spans="2:24" s="123" customFormat="1" ht="14" customHeight="1" x14ac:dyDescent="0.15"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</row>
    <row r="120" spans="2:24" s="123" customFormat="1" ht="14" customHeight="1" x14ac:dyDescent="0.15"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2:24" s="123" customFormat="1" ht="14" customHeight="1" x14ac:dyDescent="0.15"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2:24" s="123" customFormat="1" ht="14" customHeight="1" x14ac:dyDescent="0.15">
      <c r="B122" s="238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38"/>
      <c r="X122" s="238"/>
    </row>
    <row r="123" spans="2:24" s="123" customFormat="1" ht="14" customHeight="1" x14ac:dyDescent="0.15"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</row>
    <row r="124" spans="2:24" s="123" customFormat="1" ht="14" customHeight="1" x14ac:dyDescent="0.15"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2:24" s="123" customFormat="1" ht="14" customHeight="1" x14ac:dyDescent="0.15"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2:24" s="123" customFormat="1" ht="14" customHeight="1" x14ac:dyDescent="0.15"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</row>
    <row r="127" spans="2:24" s="123" customFormat="1" ht="14" customHeight="1" x14ac:dyDescent="0.15"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2:24" s="123" customFormat="1" ht="14" customHeight="1" x14ac:dyDescent="0.15"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2:24" s="123" customFormat="1" ht="14" customHeight="1" x14ac:dyDescent="0.15"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</row>
    <row r="130" spans="12:24" s="123" customFormat="1" ht="14" customHeight="1" x14ac:dyDescent="0.15"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</row>
    <row r="131" spans="12:24" s="123" customFormat="1" ht="14" customHeight="1" x14ac:dyDescent="0.15">
      <c r="L131" s="238"/>
      <c r="M131" s="238"/>
      <c r="N131" s="238"/>
      <c r="O131" s="238"/>
      <c r="P131" s="238"/>
      <c r="Q131" s="238"/>
      <c r="R131" s="238"/>
      <c r="S131" s="238"/>
      <c r="T131" s="238"/>
      <c r="U131" s="238"/>
      <c r="V131" s="238"/>
      <c r="W131" s="238"/>
      <c r="X131" s="238"/>
    </row>
    <row r="132" spans="12:24" s="123" customFormat="1" ht="14" customHeight="1" x14ac:dyDescent="0.15"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8"/>
    </row>
    <row r="133" spans="12:24" s="123" customFormat="1" ht="14" customHeight="1" x14ac:dyDescent="0.15"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</row>
    <row r="134" spans="12:24" s="123" customFormat="1" ht="14" customHeight="1" x14ac:dyDescent="0.15"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38"/>
    </row>
    <row r="135" spans="12:24" s="123" customFormat="1" ht="14" customHeight="1" x14ac:dyDescent="0.15"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</row>
    <row r="136" spans="12:24" s="123" customFormat="1" ht="14" customHeight="1" x14ac:dyDescent="0.15"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</row>
    <row r="137" spans="12:24" s="123" customFormat="1" ht="14" customHeight="1" x14ac:dyDescent="0.15"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</row>
    <row r="138" spans="12:24" s="123" customFormat="1" ht="14" customHeight="1" x14ac:dyDescent="0.15"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</row>
    <row r="139" spans="12:24" s="123" customFormat="1" ht="14" customHeight="1" x14ac:dyDescent="0.15"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38"/>
      <c r="W139" s="238"/>
      <c r="X139" s="238"/>
    </row>
    <row r="140" spans="12:24" s="123" customFormat="1" ht="14" customHeight="1" x14ac:dyDescent="0.15"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</row>
    <row r="141" spans="12:24" s="123" customFormat="1" ht="14" customHeight="1" x14ac:dyDescent="0.15"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</row>
    <row r="142" spans="12:24" s="123" customFormat="1" ht="14" customHeight="1" x14ac:dyDescent="0.15"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</row>
    <row r="143" spans="12:24" s="123" customFormat="1" ht="14" customHeight="1" x14ac:dyDescent="0.15"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</row>
    <row r="144" spans="12:24" s="123" customFormat="1" ht="14" customHeight="1" x14ac:dyDescent="0.15"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238"/>
      <c r="X144" s="238"/>
    </row>
    <row r="145" spans="8:76" s="123" customFormat="1" ht="14" customHeight="1" x14ac:dyDescent="0.15">
      <c r="L145" s="238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</row>
    <row r="146" spans="8:76" s="123" customFormat="1" ht="14" customHeight="1" x14ac:dyDescent="0.15"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</row>
    <row r="147" spans="8:76" s="123" customFormat="1" ht="14" customHeight="1" x14ac:dyDescent="0.15"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</row>
    <row r="148" spans="8:76" s="123" customFormat="1" ht="14" customHeight="1" x14ac:dyDescent="0.15"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</row>
    <row r="149" spans="8:76" s="123" customFormat="1" ht="14" customHeight="1" x14ac:dyDescent="0.15"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</row>
    <row r="150" spans="8:76" s="123" customFormat="1" ht="14" customHeight="1" x14ac:dyDescent="0.15"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</row>
    <row r="151" spans="8:76" s="123" customFormat="1" ht="14" customHeight="1" x14ac:dyDescent="0.15"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</row>
    <row r="152" spans="8:76" s="123" customFormat="1" ht="14" customHeight="1" x14ac:dyDescent="0.15"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8"/>
      <c r="X152" s="238"/>
    </row>
    <row r="153" spans="8:76" s="123" customFormat="1" ht="14" customHeight="1" x14ac:dyDescent="0.15"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</row>
    <row r="154" spans="8:76" s="123" customFormat="1" ht="14" customHeight="1" x14ac:dyDescent="0.15"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</row>
    <row r="155" spans="8:76" s="123" customFormat="1" ht="14" customHeight="1" x14ac:dyDescent="0.15"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  <c r="W155" s="238"/>
      <c r="X155" s="238"/>
    </row>
    <row r="156" spans="8:76" ht="14" customHeight="1" x14ac:dyDescent="0.15">
      <c r="H156" s="120"/>
      <c r="I156" s="120"/>
      <c r="J156" s="120"/>
      <c r="K156" s="120"/>
      <c r="L156" s="256"/>
      <c r="M156" s="256"/>
      <c r="N156" s="256"/>
      <c r="O156" s="218"/>
      <c r="P156" s="218"/>
      <c r="Q156" s="218"/>
      <c r="R156" s="218"/>
      <c r="S156" s="218"/>
      <c r="T156" s="218"/>
      <c r="U156" s="238"/>
      <c r="V156" s="238"/>
      <c r="W156" s="238"/>
      <c r="X156" s="238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3"/>
      <c r="BM156" s="123"/>
      <c r="BN156" s="123"/>
      <c r="BO156" s="123"/>
      <c r="BP156" s="123"/>
      <c r="BQ156" s="123"/>
      <c r="BR156" s="123"/>
      <c r="BS156" s="123"/>
      <c r="BT156" s="123"/>
      <c r="BU156" s="123"/>
      <c r="BV156" s="123"/>
      <c r="BW156" s="123"/>
      <c r="BX156" s="123"/>
    </row>
    <row r="157" spans="8:76" ht="14" customHeight="1" x14ac:dyDescent="0.15">
      <c r="H157" s="120"/>
      <c r="I157" s="120"/>
      <c r="J157" s="120"/>
      <c r="K157" s="120"/>
      <c r="L157" s="256"/>
      <c r="M157" s="256"/>
      <c r="N157" s="256"/>
      <c r="O157" s="218"/>
      <c r="P157" s="218"/>
      <c r="Q157" s="218"/>
      <c r="R157" s="218"/>
      <c r="S157" s="218"/>
      <c r="T157" s="218"/>
      <c r="U157" s="238"/>
      <c r="V157" s="238"/>
      <c r="W157" s="238"/>
      <c r="X157" s="238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X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3"/>
      <c r="BJ157" s="123"/>
      <c r="BK157" s="123"/>
      <c r="BL157" s="123"/>
      <c r="BM157" s="123"/>
      <c r="BN157" s="123"/>
      <c r="BO157" s="123"/>
      <c r="BP157" s="123"/>
      <c r="BQ157" s="123"/>
      <c r="BR157" s="123"/>
      <c r="BS157" s="123"/>
      <c r="BT157" s="123"/>
      <c r="BU157" s="123"/>
      <c r="BV157" s="123"/>
      <c r="BW157" s="123"/>
      <c r="BX157" s="123"/>
    </row>
    <row r="158" spans="8:76" ht="14" customHeight="1" x14ac:dyDescent="0.15">
      <c r="H158" s="120"/>
      <c r="I158" s="120"/>
      <c r="J158" s="120"/>
      <c r="K158" s="120"/>
      <c r="L158" s="256"/>
      <c r="M158" s="256"/>
      <c r="N158" s="256"/>
      <c r="O158" s="218"/>
      <c r="P158" s="218"/>
      <c r="Q158" s="218"/>
      <c r="R158" s="218"/>
      <c r="S158" s="218"/>
      <c r="T158" s="218"/>
      <c r="U158" s="238"/>
      <c r="V158" s="238"/>
      <c r="W158" s="238"/>
      <c r="X158" s="238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X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23"/>
      <c r="BJ158" s="123"/>
      <c r="BK158" s="123"/>
      <c r="BL158" s="123"/>
      <c r="BM158" s="123"/>
      <c r="BN158" s="123"/>
      <c r="BO158" s="123"/>
      <c r="BP158" s="123"/>
      <c r="BQ158" s="123"/>
      <c r="BR158" s="123"/>
      <c r="BS158" s="123"/>
      <c r="BT158" s="123"/>
      <c r="BU158" s="123"/>
      <c r="BV158" s="123"/>
      <c r="BW158" s="123"/>
      <c r="BX158" s="123"/>
    </row>
    <row r="159" spans="8:76" ht="14" customHeight="1" x14ac:dyDescent="0.15">
      <c r="H159" s="120"/>
      <c r="I159" s="120"/>
      <c r="J159" s="120"/>
      <c r="K159" s="120"/>
      <c r="L159" s="256"/>
      <c r="M159" s="256"/>
      <c r="N159" s="256"/>
      <c r="O159" s="218"/>
      <c r="P159" s="218"/>
      <c r="Q159" s="218"/>
      <c r="R159" s="218"/>
      <c r="S159" s="218"/>
      <c r="T159" s="218"/>
      <c r="U159" s="238"/>
      <c r="V159" s="238"/>
      <c r="W159" s="238"/>
      <c r="X159" s="238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</row>
    <row r="160" spans="8:76" ht="14" customHeight="1" x14ac:dyDescent="0.15">
      <c r="H160" s="120"/>
      <c r="I160" s="120"/>
      <c r="J160" s="120"/>
      <c r="K160" s="120"/>
      <c r="L160" s="256"/>
      <c r="M160" s="256"/>
      <c r="N160" s="256"/>
      <c r="O160" s="218"/>
      <c r="P160" s="218"/>
      <c r="Q160" s="218"/>
      <c r="R160" s="218"/>
      <c r="S160" s="218"/>
      <c r="T160" s="218"/>
      <c r="U160" s="238"/>
      <c r="V160" s="238"/>
      <c r="W160" s="238"/>
      <c r="X160" s="238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W160" s="123"/>
      <c r="BX160" s="123"/>
    </row>
    <row r="161" spans="2:76" ht="14" customHeight="1" x14ac:dyDescent="0.15">
      <c r="H161" s="120"/>
      <c r="I161" s="120"/>
      <c r="J161" s="120"/>
      <c r="K161" s="120"/>
      <c r="L161" s="256"/>
      <c r="M161" s="256"/>
      <c r="N161" s="256"/>
      <c r="O161" s="218"/>
      <c r="P161" s="218"/>
      <c r="Q161" s="218"/>
      <c r="R161" s="218"/>
      <c r="S161" s="218"/>
      <c r="T161" s="218"/>
      <c r="U161" s="238"/>
      <c r="V161" s="238"/>
      <c r="W161" s="238"/>
      <c r="X161" s="238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W161" s="123"/>
      <c r="BX161" s="123"/>
    </row>
    <row r="162" spans="2:76" ht="14" customHeight="1" x14ac:dyDescent="0.15">
      <c r="H162" s="120"/>
      <c r="I162" s="120"/>
      <c r="J162" s="120"/>
      <c r="K162" s="120"/>
      <c r="L162" s="256"/>
      <c r="M162" s="256"/>
      <c r="N162" s="256"/>
      <c r="O162" s="218"/>
      <c r="P162" s="218"/>
      <c r="Q162" s="218"/>
      <c r="R162" s="218"/>
      <c r="S162" s="218"/>
      <c r="T162" s="218"/>
      <c r="U162" s="238"/>
      <c r="V162" s="238"/>
      <c r="W162" s="238"/>
      <c r="X162" s="238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</row>
    <row r="163" spans="2:76" ht="14" customHeight="1" x14ac:dyDescent="0.15">
      <c r="B163" s="257"/>
      <c r="C163" s="257"/>
      <c r="D163" s="257"/>
      <c r="E163" s="257"/>
      <c r="F163" s="257"/>
      <c r="G163" s="257"/>
      <c r="H163" s="258"/>
      <c r="L163" s="218"/>
      <c r="M163" s="218"/>
      <c r="N163" s="218"/>
      <c r="O163" s="218"/>
      <c r="P163" s="218"/>
      <c r="Q163" s="218"/>
      <c r="R163" s="218"/>
      <c r="S163" s="218"/>
      <c r="T163" s="218"/>
      <c r="U163" s="238"/>
      <c r="V163" s="238"/>
      <c r="W163" s="238"/>
      <c r="X163" s="238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W163" s="123"/>
      <c r="BX163" s="123"/>
    </row>
    <row r="164" spans="2:76" ht="14" customHeight="1" x14ac:dyDescent="0.15">
      <c r="B164" s="257"/>
      <c r="C164" s="257"/>
      <c r="D164" s="257"/>
      <c r="E164" s="257"/>
      <c r="F164" s="257"/>
      <c r="G164" s="257"/>
      <c r="H164" s="258"/>
      <c r="L164" s="218"/>
      <c r="M164" s="218"/>
      <c r="N164" s="218"/>
      <c r="O164" s="218"/>
      <c r="P164" s="218"/>
      <c r="Q164" s="218"/>
      <c r="R164" s="218"/>
      <c r="S164" s="218"/>
      <c r="T164" s="218"/>
      <c r="U164" s="238"/>
      <c r="V164" s="238"/>
      <c r="W164" s="238"/>
      <c r="X164" s="238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W164" s="123"/>
      <c r="BX164" s="123"/>
    </row>
    <row r="165" spans="2:76" ht="14" customHeight="1" x14ac:dyDescent="0.15">
      <c r="B165" s="257"/>
      <c r="C165" s="257"/>
      <c r="D165" s="257"/>
      <c r="E165" s="257"/>
      <c r="F165" s="257"/>
      <c r="G165" s="257"/>
      <c r="H165" s="258"/>
      <c r="L165" s="218"/>
      <c r="M165" s="218"/>
      <c r="N165" s="218"/>
      <c r="O165" s="218"/>
      <c r="P165" s="218"/>
      <c r="Q165" s="218"/>
      <c r="R165" s="218"/>
      <c r="S165" s="218"/>
      <c r="T165" s="218"/>
      <c r="U165" s="238"/>
      <c r="V165" s="238"/>
      <c r="W165" s="238"/>
      <c r="X165" s="238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W165" s="123"/>
      <c r="BX165" s="123"/>
    </row>
    <row r="166" spans="2:76" ht="14" customHeight="1" x14ac:dyDescent="0.15">
      <c r="B166" s="257"/>
      <c r="C166" s="257"/>
      <c r="D166" s="257"/>
      <c r="E166" s="257"/>
      <c r="F166" s="257"/>
      <c r="G166" s="257"/>
      <c r="H166" s="258"/>
      <c r="L166" s="218"/>
      <c r="M166" s="218"/>
      <c r="N166" s="218"/>
      <c r="O166" s="218"/>
      <c r="P166" s="218"/>
      <c r="Q166" s="218"/>
      <c r="R166" s="218"/>
      <c r="S166" s="218"/>
      <c r="T166" s="218"/>
      <c r="U166" s="238"/>
      <c r="V166" s="238"/>
      <c r="W166" s="238"/>
      <c r="X166" s="238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W166" s="123"/>
      <c r="BX166" s="123"/>
    </row>
    <row r="167" spans="2:76" ht="14" customHeight="1" x14ac:dyDescent="0.15">
      <c r="B167" s="257"/>
      <c r="C167" s="257"/>
      <c r="D167" s="257"/>
      <c r="E167" s="257"/>
      <c r="F167" s="257"/>
      <c r="G167" s="257"/>
      <c r="H167" s="258"/>
      <c r="L167" s="218"/>
      <c r="M167" s="218"/>
      <c r="N167" s="218"/>
      <c r="O167" s="218"/>
      <c r="P167" s="218"/>
      <c r="Q167" s="218"/>
      <c r="R167" s="218"/>
      <c r="S167" s="218"/>
      <c r="T167" s="218"/>
      <c r="U167" s="238"/>
      <c r="V167" s="238"/>
      <c r="W167" s="238"/>
      <c r="X167" s="238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W167" s="123"/>
      <c r="BX167" s="123"/>
    </row>
    <row r="168" spans="2:76" ht="14" customHeight="1" x14ac:dyDescent="0.15">
      <c r="B168" s="257"/>
      <c r="C168" s="257"/>
      <c r="D168" s="257"/>
      <c r="E168" s="257"/>
      <c r="F168" s="257"/>
      <c r="G168" s="257"/>
      <c r="H168" s="258"/>
      <c r="L168" s="218"/>
      <c r="M168" s="218"/>
      <c r="N168" s="218"/>
      <c r="O168" s="218"/>
      <c r="P168" s="218"/>
      <c r="Q168" s="218"/>
      <c r="R168" s="218"/>
      <c r="S168" s="218"/>
      <c r="T168" s="218"/>
      <c r="U168" s="238"/>
      <c r="V168" s="238"/>
      <c r="W168" s="238"/>
      <c r="X168" s="238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W168" s="123"/>
      <c r="BX168" s="123"/>
    </row>
    <row r="169" spans="2:76" ht="14" customHeight="1" x14ac:dyDescent="0.15">
      <c r="B169" s="257"/>
      <c r="C169" s="257"/>
      <c r="D169" s="257"/>
      <c r="E169" s="257"/>
      <c r="F169" s="257"/>
      <c r="G169" s="257"/>
      <c r="H169" s="258"/>
      <c r="L169" s="218"/>
      <c r="M169" s="218"/>
      <c r="N169" s="218"/>
      <c r="O169" s="218"/>
      <c r="P169" s="218"/>
      <c r="Q169" s="218"/>
      <c r="R169" s="218"/>
      <c r="S169" s="218"/>
      <c r="T169" s="218"/>
      <c r="U169" s="238"/>
      <c r="V169" s="238"/>
      <c r="W169" s="238"/>
      <c r="X169" s="238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W169" s="123"/>
      <c r="BX169" s="123"/>
    </row>
    <row r="170" spans="2:76" ht="14" customHeight="1" x14ac:dyDescent="0.15">
      <c r="B170" s="257"/>
      <c r="C170" s="257"/>
      <c r="D170" s="257"/>
      <c r="E170" s="257"/>
      <c r="F170" s="257"/>
      <c r="G170" s="257"/>
      <c r="H170" s="258"/>
      <c r="L170" s="218"/>
      <c r="M170" s="218"/>
      <c r="N170" s="218"/>
      <c r="O170" s="218"/>
      <c r="P170" s="218"/>
      <c r="Q170" s="218"/>
      <c r="R170" s="218"/>
      <c r="S170" s="218"/>
      <c r="T170" s="218"/>
      <c r="U170" s="238"/>
      <c r="V170" s="238"/>
      <c r="W170" s="238"/>
      <c r="X170" s="238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W170" s="123"/>
      <c r="BX170" s="123"/>
    </row>
    <row r="171" spans="2:76" ht="14" customHeight="1" x14ac:dyDescent="0.15">
      <c r="B171" s="257"/>
      <c r="C171" s="257"/>
      <c r="D171" s="257"/>
      <c r="E171" s="257"/>
      <c r="F171" s="257"/>
      <c r="G171" s="257"/>
      <c r="H171" s="258"/>
      <c r="L171" s="218"/>
      <c r="M171" s="218"/>
      <c r="N171" s="218"/>
      <c r="O171" s="218"/>
      <c r="P171" s="218"/>
      <c r="Q171" s="218"/>
      <c r="R171" s="218"/>
      <c r="S171" s="218"/>
      <c r="T171" s="218"/>
      <c r="U171" s="238"/>
      <c r="V171" s="238"/>
      <c r="W171" s="238"/>
      <c r="X171" s="238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W171" s="123"/>
      <c r="BX171" s="123"/>
    </row>
    <row r="172" spans="2:76" ht="14" customHeight="1" x14ac:dyDescent="0.15">
      <c r="B172" s="257"/>
      <c r="C172" s="257"/>
      <c r="D172" s="257"/>
      <c r="E172" s="257"/>
      <c r="F172" s="257"/>
      <c r="G172" s="257"/>
      <c r="H172" s="258"/>
      <c r="L172" s="218"/>
      <c r="M172" s="218"/>
      <c r="N172" s="218"/>
      <c r="O172" s="218"/>
      <c r="P172" s="218"/>
      <c r="Q172" s="218"/>
      <c r="R172" s="218"/>
      <c r="S172" s="218"/>
      <c r="T172" s="218"/>
      <c r="U172" s="238"/>
      <c r="V172" s="238"/>
      <c r="W172" s="238"/>
      <c r="X172" s="238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W172" s="123"/>
      <c r="BX172" s="123"/>
    </row>
    <row r="173" spans="2:76" ht="14" customHeight="1" x14ac:dyDescent="0.15">
      <c r="B173" s="257"/>
      <c r="C173" s="257"/>
      <c r="D173" s="257"/>
      <c r="E173" s="257"/>
      <c r="F173" s="257"/>
      <c r="G173" s="257"/>
      <c r="H173" s="258"/>
      <c r="L173" s="218"/>
      <c r="M173" s="218"/>
      <c r="N173" s="218"/>
      <c r="O173" s="218"/>
      <c r="P173" s="218"/>
      <c r="Q173" s="218"/>
      <c r="R173" s="218"/>
      <c r="S173" s="218"/>
      <c r="T173" s="218"/>
      <c r="U173" s="238"/>
      <c r="V173" s="238"/>
      <c r="W173" s="238"/>
      <c r="X173" s="238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O173" s="123"/>
      <c r="AP173" s="123"/>
      <c r="AQ173" s="123"/>
      <c r="AR173" s="123"/>
      <c r="AS173" s="123"/>
      <c r="AT173" s="123"/>
      <c r="AU173" s="123"/>
      <c r="AV173" s="123"/>
      <c r="AW173" s="123"/>
      <c r="AX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3"/>
      <c r="BS173" s="123"/>
      <c r="BT173" s="123"/>
      <c r="BU173" s="123"/>
      <c r="BV173" s="123"/>
      <c r="BW173" s="123"/>
      <c r="BX173" s="123"/>
    </row>
    <row r="174" spans="2:76" ht="14" customHeight="1" x14ac:dyDescent="0.15">
      <c r="B174" s="257"/>
      <c r="C174" s="257"/>
      <c r="D174" s="257"/>
      <c r="E174" s="257"/>
      <c r="F174" s="257"/>
      <c r="G174" s="257"/>
      <c r="H174" s="258"/>
      <c r="L174" s="218"/>
      <c r="M174" s="218"/>
      <c r="N174" s="218"/>
      <c r="O174" s="218"/>
      <c r="P174" s="218"/>
      <c r="Q174" s="218"/>
      <c r="R174" s="218"/>
      <c r="S174" s="218"/>
      <c r="T174" s="218"/>
      <c r="U174" s="238"/>
      <c r="V174" s="238"/>
      <c r="W174" s="238"/>
      <c r="X174" s="238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O174" s="123"/>
      <c r="AP174" s="123"/>
      <c r="AQ174" s="123"/>
      <c r="AR174" s="123"/>
      <c r="AS174" s="123"/>
      <c r="AT174" s="123"/>
      <c r="AU174" s="123"/>
      <c r="AV174" s="123"/>
      <c r="AW174" s="123"/>
      <c r="AX174" s="123"/>
      <c r="AY174" s="123"/>
      <c r="AZ174" s="123"/>
      <c r="BA174" s="123"/>
      <c r="BB174" s="123"/>
      <c r="BC174" s="123"/>
      <c r="BD174" s="123"/>
      <c r="BE174" s="123"/>
      <c r="BF174" s="123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W174" s="123"/>
      <c r="BX174" s="123"/>
    </row>
    <row r="175" spans="2:76" ht="14" customHeight="1" x14ac:dyDescent="0.15">
      <c r="B175" s="257"/>
      <c r="C175" s="257"/>
      <c r="D175" s="257"/>
      <c r="E175" s="257"/>
      <c r="F175" s="257"/>
      <c r="G175" s="257"/>
      <c r="H175" s="258"/>
      <c r="L175" s="218"/>
      <c r="M175" s="218"/>
      <c r="N175" s="218"/>
      <c r="O175" s="218"/>
      <c r="P175" s="218"/>
      <c r="Q175" s="218"/>
      <c r="R175" s="218"/>
      <c r="S175" s="218"/>
      <c r="T175" s="218"/>
      <c r="U175" s="238"/>
      <c r="V175" s="238"/>
      <c r="W175" s="238"/>
      <c r="X175" s="238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O175" s="123"/>
      <c r="AP175" s="123"/>
      <c r="AQ175" s="123"/>
      <c r="AR175" s="123"/>
      <c r="AS175" s="123"/>
      <c r="AT175" s="123"/>
      <c r="AU175" s="123"/>
      <c r="AV175" s="123"/>
      <c r="AW175" s="123"/>
      <c r="AX175" s="123"/>
      <c r="AY175" s="123"/>
      <c r="AZ175" s="123"/>
      <c r="BA175" s="123"/>
      <c r="BB175" s="123"/>
      <c r="BC175" s="123"/>
      <c r="BD175" s="123"/>
      <c r="BE175" s="123"/>
      <c r="BF175" s="123"/>
      <c r="BG175" s="123"/>
      <c r="BH175" s="123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W175" s="123"/>
      <c r="BX175" s="123"/>
    </row>
    <row r="176" spans="2:76" ht="14" customHeight="1" x14ac:dyDescent="0.15">
      <c r="B176" s="257"/>
      <c r="C176" s="257"/>
      <c r="D176" s="257"/>
      <c r="E176" s="257"/>
      <c r="F176" s="257"/>
      <c r="G176" s="257"/>
      <c r="H176" s="258"/>
      <c r="L176" s="218"/>
      <c r="M176" s="218"/>
      <c r="N176" s="218"/>
      <c r="O176" s="218"/>
      <c r="P176" s="218"/>
      <c r="Q176" s="218"/>
      <c r="R176" s="218"/>
      <c r="S176" s="218"/>
      <c r="T176" s="218"/>
      <c r="U176" s="238"/>
      <c r="V176" s="238"/>
      <c r="W176" s="238"/>
      <c r="X176" s="238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W176" s="123"/>
      <c r="BX176" s="123"/>
    </row>
    <row r="177" spans="2:76" ht="14" customHeight="1" x14ac:dyDescent="0.15">
      <c r="B177" s="257"/>
      <c r="C177" s="257"/>
      <c r="D177" s="257"/>
      <c r="E177" s="257"/>
      <c r="F177" s="257"/>
      <c r="G177" s="257"/>
      <c r="H177" s="258"/>
      <c r="L177" s="218"/>
      <c r="M177" s="218"/>
      <c r="N177" s="218"/>
      <c r="O177" s="218"/>
      <c r="P177" s="218"/>
      <c r="Q177" s="218"/>
      <c r="R177" s="218"/>
      <c r="S177" s="218"/>
      <c r="T177" s="218"/>
      <c r="U177" s="238"/>
      <c r="V177" s="238"/>
      <c r="W177" s="238"/>
      <c r="X177" s="238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W177" s="123"/>
      <c r="BX177" s="123"/>
    </row>
    <row r="178" spans="2:76" ht="14" customHeight="1" x14ac:dyDescent="0.15">
      <c r="B178" s="257"/>
      <c r="C178" s="257"/>
      <c r="D178" s="257"/>
      <c r="E178" s="257"/>
      <c r="F178" s="257"/>
      <c r="G178" s="257"/>
      <c r="H178" s="258"/>
      <c r="L178" s="218"/>
      <c r="M178" s="218"/>
      <c r="N178" s="218"/>
      <c r="O178" s="218"/>
      <c r="P178" s="218"/>
      <c r="Q178" s="218"/>
      <c r="R178" s="218"/>
      <c r="S178" s="218"/>
      <c r="T178" s="218"/>
      <c r="U178" s="238"/>
      <c r="V178" s="238"/>
      <c r="W178" s="238"/>
      <c r="X178" s="238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X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W178" s="123"/>
      <c r="BX178" s="123"/>
    </row>
    <row r="179" spans="2:76" ht="14" customHeight="1" x14ac:dyDescent="0.15">
      <c r="B179" s="257"/>
      <c r="C179" s="257"/>
      <c r="D179" s="257"/>
      <c r="E179" s="257"/>
      <c r="F179" s="257"/>
      <c r="G179" s="257"/>
      <c r="H179" s="258"/>
      <c r="L179" s="218"/>
      <c r="M179" s="218"/>
      <c r="N179" s="218"/>
      <c r="O179" s="218"/>
      <c r="P179" s="218"/>
      <c r="Q179" s="218"/>
      <c r="R179" s="218"/>
      <c r="S179" s="218"/>
      <c r="T179" s="218"/>
      <c r="U179" s="238"/>
      <c r="V179" s="238"/>
      <c r="W179" s="238"/>
      <c r="X179" s="238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O179" s="123"/>
      <c r="AP179" s="123"/>
      <c r="AQ179" s="123"/>
      <c r="AR179" s="123"/>
      <c r="AS179" s="123"/>
      <c r="AT179" s="123"/>
      <c r="AU179" s="123"/>
      <c r="AV179" s="123"/>
      <c r="AW179" s="123"/>
      <c r="AX179" s="123"/>
      <c r="AY179" s="123"/>
      <c r="AZ179" s="123"/>
      <c r="BA179" s="123"/>
      <c r="BB179" s="123"/>
      <c r="BC179" s="123"/>
      <c r="BD179" s="123"/>
      <c r="BE179" s="123"/>
      <c r="BF179" s="123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W179" s="123"/>
      <c r="BX179" s="123"/>
    </row>
    <row r="180" spans="2:76" ht="14" customHeight="1" x14ac:dyDescent="0.15">
      <c r="B180" s="257"/>
      <c r="C180" s="257"/>
      <c r="D180" s="257"/>
      <c r="E180" s="257"/>
      <c r="F180" s="257"/>
      <c r="G180" s="257"/>
      <c r="H180" s="258"/>
      <c r="L180" s="218"/>
      <c r="M180" s="218"/>
      <c r="N180" s="218"/>
      <c r="O180" s="218"/>
      <c r="P180" s="218"/>
      <c r="Q180" s="218"/>
      <c r="R180" s="218"/>
      <c r="S180" s="218"/>
      <c r="T180" s="218"/>
      <c r="U180" s="238"/>
      <c r="V180" s="238"/>
      <c r="W180" s="238"/>
      <c r="X180" s="238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X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W180" s="123"/>
      <c r="BX180" s="123"/>
    </row>
    <row r="181" spans="2:76" ht="14" customHeight="1" x14ac:dyDescent="0.15">
      <c r="B181" s="257"/>
      <c r="C181" s="257"/>
      <c r="D181" s="257"/>
      <c r="E181" s="257"/>
      <c r="F181" s="257"/>
      <c r="G181" s="257"/>
      <c r="H181" s="258"/>
      <c r="L181" s="218"/>
      <c r="M181" s="218"/>
      <c r="N181" s="218"/>
      <c r="O181" s="218"/>
      <c r="P181" s="218"/>
      <c r="Q181" s="218"/>
      <c r="R181" s="218"/>
      <c r="S181" s="218"/>
      <c r="T181" s="218"/>
      <c r="U181" s="238"/>
      <c r="V181" s="238"/>
      <c r="W181" s="238"/>
      <c r="X181" s="238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X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W181" s="123"/>
      <c r="BX181" s="123"/>
    </row>
    <row r="182" spans="2:76" ht="14" customHeight="1" x14ac:dyDescent="0.15">
      <c r="B182" s="257"/>
      <c r="C182" s="257"/>
      <c r="D182" s="257"/>
      <c r="E182" s="257"/>
      <c r="F182" s="257"/>
      <c r="G182" s="257"/>
      <c r="H182" s="258"/>
      <c r="L182" s="218"/>
      <c r="M182" s="218"/>
      <c r="N182" s="218"/>
      <c r="O182" s="218"/>
      <c r="P182" s="218"/>
      <c r="Q182" s="218"/>
      <c r="R182" s="218"/>
      <c r="S182" s="218"/>
      <c r="T182" s="218"/>
      <c r="U182" s="238"/>
      <c r="V182" s="238"/>
      <c r="W182" s="238"/>
      <c r="X182" s="238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X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W182" s="123"/>
      <c r="BX182" s="123"/>
    </row>
    <row r="183" spans="2:76" ht="14" customHeight="1" x14ac:dyDescent="0.15">
      <c r="B183" s="257"/>
      <c r="C183" s="257"/>
      <c r="D183" s="257"/>
      <c r="E183" s="257"/>
      <c r="F183" s="257"/>
      <c r="G183" s="257"/>
      <c r="H183" s="258"/>
      <c r="L183" s="218"/>
      <c r="M183" s="218"/>
      <c r="N183" s="218"/>
      <c r="O183" s="218"/>
      <c r="P183" s="218"/>
      <c r="Q183" s="218"/>
      <c r="R183" s="218"/>
      <c r="S183" s="218"/>
      <c r="T183" s="218"/>
      <c r="U183" s="238"/>
      <c r="V183" s="238"/>
      <c r="W183" s="238"/>
      <c r="X183" s="238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</row>
    <row r="184" spans="2:76" ht="14" customHeight="1" x14ac:dyDescent="0.15">
      <c r="B184" s="257"/>
      <c r="C184" s="257"/>
      <c r="D184" s="257"/>
      <c r="E184" s="257"/>
      <c r="F184" s="257"/>
      <c r="G184" s="257"/>
      <c r="H184" s="258"/>
      <c r="L184" s="218"/>
      <c r="M184" s="218"/>
      <c r="N184" s="218"/>
      <c r="O184" s="218"/>
      <c r="P184" s="218"/>
      <c r="Q184" s="218"/>
      <c r="R184" s="218"/>
      <c r="S184" s="218"/>
      <c r="T184" s="218"/>
      <c r="U184" s="238"/>
      <c r="V184" s="238"/>
      <c r="W184" s="238"/>
      <c r="X184" s="238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X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W184" s="123"/>
      <c r="BX184" s="123"/>
    </row>
    <row r="185" spans="2:76" ht="14" customHeight="1" x14ac:dyDescent="0.15">
      <c r="B185" s="257"/>
      <c r="C185" s="257"/>
      <c r="D185" s="257"/>
      <c r="E185" s="257"/>
      <c r="F185" s="257"/>
      <c r="G185" s="257"/>
      <c r="H185" s="258"/>
      <c r="L185" s="218"/>
      <c r="M185" s="218"/>
      <c r="N185" s="218"/>
      <c r="O185" s="218"/>
      <c r="P185" s="218"/>
      <c r="Q185" s="218"/>
      <c r="R185" s="218"/>
      <c r="S185" s="218"/>
      <c r="T185" s="218"/>
      <c r="U185" s="238"/>
      <c r="V185" s="238"/>
      <c r="W185" s="238"/>
      <c r="X185" s="238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W185" s="123"/>
      <c r="BX185" s="123"/>
    </row>
    <row r="186" spans="2:76" ht="14" customHeight="1" x14ac:dyDescent="0.15">
      <c r="B186" s="257"/>
      <c r="C186" s="257"/>
      <c r="D186" s="257"/>
      <c r="E186" s="257"/>
      <c r="F186" s="257"/>
      <c r="G186" s="257"/>
      <c r="H186" s="258"/>
      <c r="L186" s="218"/>
      <c r="M186" s="218"/>
      <c r="N186" s="218"/>
      <c r="O186" s="218"/>
      <c r="P186" s="218"/>
      <c r="Q186" s="218"/>
      <c r="R186" s="218"/>
      <c r="S186" s="218"/>
      <c r="T186" s="218"/>
      <c r="U186" s="238"/>
      <c r="V186" s="238"/>
      <c r="W186" s="238"/>
      <c r="X186" s="238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W186" s="123"/>
      <c r="BX186" s="123"/>
    </row>
    <row r="187" spans="2:76" ht="14" customHeight="1" x14ac:dyDescent="0.15">
      <c r="B187" s="257"/>
      <c r="C187" s="257"/>
      <c r="D187" s="257"/>
      <c r="E187" s="257"/>
      <c r="F187" s="257"/>
      <c r="G187" s="257"/>
      <c r="H187" s="258"/>
      <c r="L187" s="218"/>
      <c r="M187" s="218"/>
      <c r="N187" s="218"/>
      <c r="O187" s="218"/>
      <c r="P187" s="218"/>
      <c r="Q187" s="218"/>
      <c r="R187" s="218"/>
      <c r="S187" s="218"/>
      <c r="T187" s="218"/>
      <c r="U187" s="238"/>
      <c r="V187" s="238"/>
      <c r="W187" s="238"/>
      <c r="X187" s="238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X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W187" s="123"/>
      <c r="BX187" s="123"/>
    </row>
    <row r="188" spans="2:76" ht="14" customHeight="1" x14ac:dyDescent="0.15">
      <c r="B188" s="257"/>
      <c r="C188" s="257"/>
      <c r="D188" s="257"/>
      <c r="E188" s="257"/>
      <c r="F188" s="257"/>
      <c r="G188" s="257"/>
      <c r="H188" s="258"/>
      <c r="L188" s="218"/>
      <c r="M188" s="218"/>
      <c r="N188" s="218"/>
      <c r="O188" s="218"/>
      <c r="P188" s="218"/>
      <c r="Q188" s="218"/>
      <c r="R188" s="218"/>
      <c r="S188" s="218"/>
      <c r="T188" s="218"/>
      <c r="U188" s="238"/>
      <c r="V188" s="238"/>
      <c r="W188" s="238"/>
      <c r="X188" s="238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X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W188" s="123"/>
      <c r="BX188" s="123"/>
    </row>
    <row r="189" spans="2:76" ht="14" customHeight="1" x14ac:dyDescent="0.15">
      <c r="B189" s="257"/>
      <c r="C189" s="257"/>
      <c r="D189" s="257"/>
      <c r="E189" s="257"/>
      <c r="F189" s="257"/>
      <c r="G189" s="257"/>
      <c r="H189" s="258"/>
      <c r="L189" s="218"/>
      <c r="M189" s="218"/>
      <c r="N189" s="218"/>
      <c r="O189" s="218"/>
      <c r="P189" s="218"/>
      <c r="Q189" s="218"/>
      <c r="R189" s="218"/>
      <c r="S189" s="218"/>
      <c r="T189" s="218"/>
      <c r="U189" s="238"/>
      <c r="V189" s="238"/>
      <c r="W189" s="238"/>
      <c r="X189" s="238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X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W189" s="123"/>
      <c r="BX189" s="123"/>
    </row>
    <row r="190" spans="2:76" ht="14" customHeight="1" x14ac:dyDescent="0.15">
      <c r="B190" s="257"/>
      <c r="C190" s="257"/>
      <c r="D190" s="257"/>
      <c r="E190" s="257"/>
      <c r="F190" s="257"/>
      <c r="G190" s="257"/>
      <c r="H190" s="258"/>
      <c r="L190" s="218"/>
      <c r="M190" s="218"/>
      <c r="N190" s="218"/>
      <c r="O190" s="218"/>
      <c r="P190" s="218"/>
      <c r="Q190" s="218"/>
      <c r="R190" s="218"/>
      <c r="S190" s="218"/>
      <c r="T190" s="218"/>
      <c r="U190" s="238"/>
      <c r="V190" s="238"/>
      <c r="W190" s="238"/>
      <c r="X190" s="238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X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W190" s="123"/>
      <c r="BX190" s="123"/>
    </row>
    <row r="191" spans="2:76" ht="14" customHeight="1" x14ac:dyDescent="0.15">
      <c r="B191" s="257"/>
      <c r="C191" s="257"/>
      <c r="D191" s="257"/>
      <c r="E191" s="257"/>
      <c r="F191" s="257"/>
      <c r="G191" s="257"/>
      <c r="H191" s="258"/>
      <c r="L191" s="218"/>
      <c r="M191" s="218"/>
      <c r="N191" s="218"/>
      <c r="O191" s="218"/>
      <c r="P191" s="218"/>
      <c r="Q191" s="218"/>
      <c r="R191" s="218"/>
      <c r="S191" s="218"/>
      <c r="T191" s="218"/>
      <c r="U191" s="238"/>
      <c r="V191" s="238"/>
      <c r="W191" s="238"/>
      <c r="X191" s="238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X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W191" s="123"/>
      <c r="BX191" s="123"/>
    </row>
    <row r="192" spans="2:76" ht="14" customHeight="1" x14ac:dyDescent="0.15">
      <c r="B192" s="257"/>
      <c r="C192" s="257"/>
      <c r="D192" s="257"/>
      <c r="E192" s="257"/>
      <c r="F192" s="257"/>
      <c r="G192" s="257"/>
      <c r="H192" s="258"/>
      <c r="L192" s="218"/>
      <c r="M192" s="218"/>
      <c r="N192" s="218"/>
      <c r="O192" s="218"/>
      <c r="P192" s="218"/>
      <c r="Q192" s="218"/>
      <c r="R192" s="218"/>
      <c r="S192" s="218"/>
      <c r="T192" s="218"/>
      <c r="U192" s="238"/>
      <c r="V192" s="238"/>
      <c r="W192" s="238"/>
      <c r="X192" s="238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W192" s="123"/>
      <c r="BX192" s="123"/>
    </row>
    <row r="193" spans="2:76" ht="14" customHeight="1" x14ac:dyDescent="0.15">
      <c r="B193" s="257"/>
      <c r="C193" s="257"/>
      <c r="D193" s="257"/>
      <c r="E193" s="257"/>
      <c r="F193" s="257"/>
      <c r="G193" s="257"/>
      <c r="H193" s="258"/>
      <c r="L193" s="218"/>
      <c r="M193" s="218"/>
      <c r="N193" s="218"/>
      <c r="O193" s="218"/>
      <c r="P193" s="218"/>
      <c r="Q193" s="218"/>
      <c r="R193" s="218"/>
      <c r="S193" s="218"/>
      <c r="T193" s="218"/>
      <c r="U193" s="238"/>
      <c r="V193" s="238"/>
      <c r="W193" s="238"/>
      <c r="X193" s="238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W193" s="123"/>
      <c r="BX193" s="123"/>
    </row>
    <row r="194" spans="2:76" ht="14" customHeight="1" x14ac:dyDescent="0.15">
      <c r="B194" s="257"/>
      <c r="C194" s="257"/>
      <c r="D194" s="257"/>
      <c r="E194" s="257"/>
      <c r="F194" s="257"/>
      <c r="G194" s="257"/>
      <c r="H194" s="258"/>
      <c r="L194" s="218"/>
      <c r="M194" s="218"/>
      <c r="N194" s="218"/>
      <c r="O194" s="218"/>
      <c r="P194" s="218"/>
      <c r="Q194" s="218"/>
      <c r="R194" s="218"/>
      <c r="S194" s="218"/>
      <c r="T194" s="218"/>
      <c r="U194" s="238"/>
      <c r="V194" s="238"/>
      <c r="W194" s="238"/>
      <c r="X194" s="238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X194" s="123"/>
      <c r="AY194" s="123"/>
      <c r="AZ194" s="123"/>
      <c r="BA194" s="123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3"/>
      <c r="BM194" s="123"/>
      <c r="BN194" s="123"/>
      <c r="BO194" s="123"/>
      <c r="BP194" s="123"/>
      <c r="BQ194" s="123"/>
      <c r="BR194" s="123"/>
      <c r="BS194" s="123"/>
      <c r="BT194" s="123"/>
      <c r="BU194" s="123"/>
      <c r="BV194" s="123"/>
      <c r="BW194" s="123"/>
      <c r="BX194" s="123"/>
    </row>
    <row r="195" spans="2:76" ht="14" customHeight="1" x14ac:dyDescent="0.15">
      <c r="B195" s="257"/>
      <c r="C195" s="257"/>
      <c r="D195" s="257"/>
      <c r="E195" s="257"/>
      <c r="F195" s="257"/>
      <c r="G195" s="257"/>
      <c r="H195" s="258"/>
      <c r="L195" s="218"/>
      <c r="M195" s="218"/>
      <c r="N195" s="218"/>
      <c r="O195" s="218"/>
      <c r="P195" s="218"/>
      <c r="Q195" s="218"/>
      <c r="R195" s="218"/>
      <c r="S195" s="218"/>
      <c r="T195" s="218"/>
      <c r="U195" s="238"/>
      <c r="V195" s="238"/>
      <c r="W195" s="238"/>
      <c r="X195" s="238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3"/>
      <c r="AU195" s="123"/>
      <c r="AV195" s="123"/>
      <c r="AW195" s="123"/>
      <c r="AX195" s="123"/>
      <c r="AY195" s="123"/>
      <c r="AZ195" s="123"/>
      <c r="BA195" s="123"/>
      <c r="BB195" s="123"/>
      <c r="BC195" s="123"/>
      <c r="BD195" s="123"/>
      <c r="BE195" s="123"/>
      <c r="BF195" s="123"/>
      <c r="BG195" s="123"/>
      <c r="BH195" s="123"/>
      <c r="BI195" s="123"/>
      <c r="BJ195" s="123"/>
      <c r="BK195" s="123"/>
      <c r="BL195" s="123"/>
      <c r="BM195" s="123"/>
      <c r="BN195" s="123"/>
      <c r="BO195" s="123"/>
      <c r="BP195" s="123"/>
      <c r="BQ195" s="123"/>
      <c r="BR195" s="123"/>
      <c r="BS195" s="123"/>
      <c r="BT195" s="123"/>
      <c r="BU195" s="123"/>
      <c r="BV195" s="123"/>
      <c r="BW195" s="123"/>
      <c r="BX195" s="123"/>
    </row>
    <row r="196" spans="2:76" ht="14" customHeight="1" x14ac:dyDescent="0.15">
      <c r="L196" s="218"/>
      <c r="M196" s="218"/>
      <c r="N196" s="218"/>
      <c r="O196" s="218"/>
      <c r="P196" s="218"/>
      <c r="Q196" s="218"/>
      <c r="R196" s="218"/>
      <c r="S196" s="218"/>
      <c r="T196" s="218"/>
      <c r="U196" s="238"/>
      <c r="V196" s="238"/>
      <c r="W196" s="238"/>
      <c r="X196" s="238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X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W196" s="123"/>
      <c r="BX196" s="123"/>
    </row>
    <row r="197" spans="2:76" ht="14" customHeight="1" x14ac:dyDescent="0.15">
      <c r="L197" s="218"/>
      <c r="M197" s="218"/>
      <c r="N197" s="218"/>
      <c r="O197" s="218"/>
      <c r="P197" s="218"/>
      <c r="Q197" s="218"/>
      <c r="R197" s="218"/>
      <c r="S197" s="218"/>
      <c r="T197" s="218"/>
      <c r="U197" s="238"/>
      <c r="V197" s="238"/>
      <c r="W197" s="238"/>
      <c r="X197" s="238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</row>
    <row r="198" spans="2:76" ht="14" customHeight="1" x14ac:dyDescent="0.15">
      <c r="L198" s="218"/>
      <c r="M198" s="218"/>
      <c r="N198" s="218"/>
      <c r="O198" s="218"/>
      <c r="P198" s="218"/>
      <c r="Q198" s="218"/>
      <c r="R198" s="218"/>
      <c r="S198" s="218"/>
      <c r="T198" s="218"/>
      <c r="U198" s="238"/>
      <c r="V198" s="238"/>
      <c r="W198" s="238"/>
      <c r="X198" s="238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W198" s="123"/>
      <c r="BX198" s="123"/>
    </row>
    <row r="199" spans="2:76" ht="14" customHeight="1" x14ac:dyDescent="0.15">
      <c r="L199" s="218"/>
      <c r="M199" s="218"/>
      <c r="N199" s="218"/>
      <c r="O199" s="218"/>
      <c r="P199" s="218"/>
      <c r="Q199" s="218"/>
      <c r="R199" s="218"/>
      <c r="S199" s="218"/>
      <c r="T199" s="218"/>
      <c r="U199" s="238"/>
      <c r="V199" s="238"/>
      <c r="W199" s="238"/>
      <c r="X199" s="238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W199" s="123"/>
      <c r="BX199" s="123"/>
    </row>
    <row r="200" spans="2:76" ht="14" customHeight="1" x14ac:dyDescent="0.15">
      <c r="L200" s="218"/>
      <c r="M200" s="218"/>
      <c r="N200" s="218"/>
      <c r="O200" s="218"/>
      <c r="P200" s="218"/>
      <c r="Q200" s="218"/>
      <c r="R200" s="218"/>
      <c r="S200" s="218"/>
      <c r="T200" s="218"/>
      <c r="U200" s="238"/>
      <c r="V200" s="238"/>
      <c r="W200" s="238"/>
      <c r="X200" s="238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W200" s="123"/>
      <c r="BX200" s="123"/>
    </row>
    <row r="201" spans="2:76" ht="14" customHeight="1" x14ac:dyDescent="0.15">
      <c r="L201" s="218"/>
      <c r="M201" s="218"/>
      <c r="N201" s="218"/>
      <c r="O201" s="218"/>
      <c r="P201" s="218"/>
      <c r="Q201" s="218"/>
      <c r="R201" s="218"/>
      <c r="S201" s="218"/>
      <c r="T201" s="218"/>
      <c r="U201" s="238"/>
      <c r="V201" s="238"/>
      <c r="W201" s="238"/>
      <c r="X201" s="238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W201" s="123"/>
      <c r="BX201" s="123"/>
    </row>
    <row r="202" spans="2:76" ht="14" customHeight="1" x14ac:dyDescent="0.15">
      <c r="L202" s="218"/>
      <c r="M202" s="218"/>
      <c r="N202" s="218"/>
      <c r="O202" s="218"/>
      <c r="P202" s="218"/>
      <c r="Q202" s="218"/>
      <c r="R202" s="218"/>
      <c r="S202" s="218"/>
      <c r="T202" s="218"/>
      <c r="U202" s="238"/>
      <c r="V202" s="238"/>
      <c r="W202" s="238"/>
      <c r="X202" s="238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X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W202" s="123"/>
      <c r="BX202" s="123"/>
    </row>
    <row r="203" spans="2:76" ht="14" customHeight="1" x14ac:dyDescent="0.15">
      <c r="L203" s="218"/>
      <c r="M203" s="218"/>
      <c r="N203" s="218"/>
      <c r="O203" s="218"/>
      <c r="P203" s="218"/>
      <c r="Q203" s="218"/>
      <c r="R203" s="218"/>
      <c r="S203" s="218"/>
      <c r="T203" s="218"/>
      <c r="U203" s="238"/>
      <c r="V203" s="238"/>
      <c r="W203" s="238"/>
      <c r="X203" s="238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X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W203" s="123"/>
      <c r="BX203" s="123"/>
    </row>
    <row r="204" spans="2:76" ht="14" customHeight="1" x14ac:dyDescent="0.15">
      <c r="L204" s="218"/>
      <c r="M204" s="218"/>
      <c r="N204" s="218"/>
      <c r="O204" s="218"/>
      <c r="P204" s="218"/>
      <c r="Q204" s="218"/>
      <c r="R204" s="218"/>
      <c r="S204" s="218"/>
      <c r="T204" s="218"/>
      <c r="U204" s="238"/>
      <c r="V204" s="238"/>
      <c r="W204" s="238"/>
      <c r="X204" s="238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X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123"/>
      <c r="BQ204" s="123"/>
      <c r="BR204" s="123"/>
      <c r="BS204" s="123"/>
      <c r="BT204" s="123"/>
      <c r="BU204" s="123"/>
      <c r="BV204" s="123"/>
      <c r="BW204" s="123"/>
      <c r="BX204" s="123"/>
    </row>
    <row r="205" spans="2:76" ht="14" customHeight="1" x14ac:dyDescent="0.15">
      <c r="L205" s="218"/>
      <c r="M205" s="218"/>
      <c r="N205" s="218"/>
      <c r="O205" s="218"/>
      <c r="P205" s="218"/>
      <c r="Q205" s="218"/>
      <c r="R205" s="218"/>
      <c r="S205" s="218"/>
      <c r="T205" s="218"/>
      <c r="U205" s="238"/>
      <c r="V205" s="238"/>
      <c r="W205" s="238"/>
      <c r="X205" s="238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123"/>
      <c r="BQ205" s="123"/>
      <c r="BR205" s="123"/>
      <c r="BS205" s="123"/>
      <c r="BT205" s="123"/>
      <c r="BU205" s="123"/>
      <c r="BV205" s="123"/>
      <c r="BW205" s="123"/>
      <c r="BX205" s="123"/>
    </row>
    <row r="206" spans="2:76" ht="14" customHeight="1" x14ac:dyDescent="0.15">
      <c r="L206" s="218"/>
      <c r="M206" s="218"/>
      <c r="N206" s="218"/>
      <c r="O206" s="218"/>
      <c r="P206" s="218"/>
      <c r="Q206" s="218"/>
      <c r="R206" s="218"/>
      <c r="S206" s="218"/>
      <c r="T206" s="218"/>
      <c r="U206" s="238"/>
      <c r="V206" s="238"/>
      <c r="W206" s="238"/>
      <c r="X206" s="238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23"/>
      <c r="AR206" s="123"/>
      <c r="AS206" s="123"/>
      <c r="AT206" s="123"/>
      <c r="AU206" s="123"/>
      <c r="AV206" s="123"/>
      <c r="AW206" s="123"/>
      <c r="AX206" s="123"/>
      <c r="AY206" s="123"/>
      <c r="AZ206" s="123"/>
      <c r="BA206" s="123"/>
      <c r="BB206" s="123"/>
      <c r="BC206" s="123"/>
      <c r="BD206" s="123"/>
      <c r="BE206" s="123"/>
      <c r="BF206" s="123"/>
      <c r="BG206" s="123"/>
      <c r="BH206" s="123"/>
      <c r="BI206" s="123"/>
      <c r="BJ206" s="123"/>
      <c r="BK206" s="123"/>
      <c r="BL206" s="123"/>
      <c r="BM206" s="123"/>
      <c r="BN206" s="123"/>
      <c r="BO206" s="123"/>
      <c r="BP206" s="123"/>
      <c r="BQ206" s="123"/>
      <c r="BR206" s="123"/>
      <c r="BS206" s="123"/>
      <c r="BT206" s="123"/>
      <c r="BU206" s="123"/>
      <c r="BV206" s="123"/>
      <c r="BW206" s="123"/>
      <c r="BX206" s="123"/>
    </row>
    <row r="207" spans="2:76" ht="14" customHeight="1" x14ac:dyDescent="0.15">
      <c r="L207" s="218"/>
      <c r="M207" s="218"/>
      <c r="N207" s="218"/>
      <c r="O207" s="218"/>
      <c r="P207" s="218"/>
      <c r="Q207" s="218"/>
      <c r="R207" s="218"/>
      <c r="S207" s="218"/>
      <c r="T207" s="218"/>
      <c r="U207" s="238"/>
      <c r="V207" s="238"/>
      <c r="W207" s="238"/>
      <c r="X207" s="238"/>
      <c r="Y207" s="123"/>
      <c r="Z207" s="123"/>
      <c r="AA207" s="123"/>
      <c r="AB207" s="123"/>
      <c r="AC207" s="12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Q207" s="123"/>
      <c r="AR207" s="123"/>
      <c r="AS207" s="123"/>
      <c r="AT207" s="123"/>
      <c r="AU207" s="123"/>
      <c r="AV207" s="123"/>
      <c r="AW207" s="123"/>
      <c r="AX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BM207" s="123"/>
      <c r="BN207" s="123"/>
      <c r="BO207" s="123"/>
      <c r="BP207" s="123"/>
      <c r="BQ207" s="123"/>
      <c r="BR207" s="123"/>
      <c r="BS207" s="123"/>
      <c r="BT207" s="123"/>
      <c r="BU207" s="123"/>
      <c r="BV207" s="123"/>
      <c r="BW207" s="123"/>
      <c r="BX207" s="123"/>
    </row>
    <row r="208" spans="2:76" ht="14" customHeight="1" x14ac:dyDescent="0.15"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  <c r="AR208" s="123"/>
      <c r="AS208" s="123"/>
      <c r="AT208" s="123"/>
      <c r="AU208" s="123"/>
      <c r="AV208" s="123"/>
      <c r="AW208" s="123"/>
      <c r="AX208" s="123"/>
      <c r="AY208" s="123"/>
      <c r="AZ208" s="123"/>
      <c r="BA208" s="123"/>
      <c r="BB208" s="123"/>
      <c r="BC208" s="123"/>
      <c r="BD208" s="123"/>
      <c r="BE208" s="123"/>
      <c r="BF208" s="123"/>
      <c r="BG208" s="123"/>
      <c r="BH208" s="123"/>
      <c r="BI208" s="123"/>
      <c r="BJ208" s="123"/>
      <c r="BK208" s="123"/>
      <c r="BL208" s="123"/>
      <c r="BM208" s="123"/>
      <c r="BN208" s="123"/>
      <c r="BO208" s="123"/>
      <c r="BP208" s="123"/>
      <c r="BQ208" s="123"/>
      <c r="BR208" s="123"/>
      <c r="BS208" s="123"/>
      <c r="BT208" s="123"/>
      <c r="BU208" s="123"/>
      <c r="BV208" s="123"/>
      <c r="BW208" s="123"/>
      <c r="BX208" s="123"/>
    </row>
    <row r="209" spans="21:76" ht="14" customHeight="1" x14ac:dyDescent="0.15"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X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3"/>
      <c r="BQ209" s="123"/>
      <c r="BR209" s="123"/>
      <c r="BS209" s="123"/>
      <c r="BT209" s="123"/>
      <c r="BU209" s="123"/>
      <c r="BV209" s="123"/>
      <c r="BW209" s="123"/>
      <c r="BX209" s="123"/>
    </row>
    <row r="210" spans="21:76" ht="14" customHeight="1" x14ac:dyDescent="0.15"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O210" s="123"/>
      <c r="AP210" s="123"/>
      <c r="AQ210" s="123"/>
      <c r="AR210" s="123"/>
      <c r="AS210" s="123"/>
      <c r="AT210" s="123"/>
      <c r="AU210" s="123"/>
      <c r="AV210" s="123"/>
      <c r="AW210" s="123"/>
      <c r="AX210" s="123"/>
      <c r="AY210" s="123"/>
      <c r="AZ210" s="123"/>
      <c r="BA210" s="123"/>
      <c r="BB210" s="123"/>
      <c r="BC210" s="123"/>
      <c r="BD210" s="123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3"/>
      <c r="BQ210" s="123"/>
      <c r="BR210" s="123"/>
      <c r="BS210" s="123"/>
      <c r="BT210" s="123"/>
      <c r="BU210" s="123"/>
      <c r="BV210" s="123"/>
      <c r="BW210" s="123"/>
      <c r="BX210" s="123"/>
    </row>
    <row r="211" spans="21:76" ht="14" customHeight="1" x14ac:dyDescent="0.15"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O211" s="123"/>
      <c r="AP211" s="123"/>
      <c r="AQ211" s="123"/>
      <c r="AR211" s="123"/>
      <c r="AS211" s="123"/>
      <c r="AT211" s="123"/>
      <c r="AU211" s="123"/>
      <c r="AV211" s="123"/>
      <c r="AW211" s="123"/>
      <c r="AX211" s="123"/>
      <c r="AY211" s="123"/>
      <c r="AZ211" s="123"/>
      <c r="BA211" s="123"/>
      <c r="BB211" s="123"/>
      <c r="BC211" s="123"/>
      <c r="BD211" s="123"/>
      <c r="BE211" s="123"/>
      <c r="BF211" s="123"/>
      <c r="BG211" s="123"/>
      <c r="BH211" s="123"/>
      <c r="BI211" s="123"/>
      <c r="BJ211" s="123"/>
      <c r="BK211" s="123"/>
      <c r="BL211" s="123"/>
      <c r="BM211" s="123"/>
      <c r="BN211" s="123"/>
      <c r="BO211" s="123"/>
      <c r="BP211" s="123"/>
      <c r="BQ211" s="123"/>
      <c r="BR211" s="123"/>
      <c r="BS211" s="123"/>
      <c r="BT211" s="123"/>
      <c r="BU211" s="123"/>
      <c r="BV211" s="123"/>
      <c r="BW211" s="123"/>
      <c r="BX211" s="123"/>
    </row>
    <row r="212" spans="21:76" ht="14" customHeight="1" x14ac:dyDescent="0.15">
      <c r="U212" s="123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O212" s="123"/>
      <c r="AP212" s="123"/>
      <c r="AQ212" s="123"/>
      <c r="AR212" s="123"/>
      <c r="AS212" s="123"/>
      <c r="AT212" s="123"/>
      <c r="AU212" s="123"/>
      <c r="AV212" s="123"/>
      <c r="AW212" s="123"/>
      <c r="AX212" s="123"/>
      <c r="AY212" s="123"/>
      <c r="AZ212" s="123"/>
      <c r="BA212" s="123"/>
      <c r="BB212" s="123"/>
      <c r="BC212" s="123"/>
      <c r="BD212" s="123"/>
      <c r="BE212" s="123"/>
      <c r="BF212" s="123"/>
      <c r="BG212" s="123"/>
      <c r="BH212" s="123"/>
      <c r="BI212" s="123"/>
      <c r="BJ212" s="123"/>
      <c r="BK212" s="123"/>
      <c r="BL212" s="123"/>
      <c r="BM212" s="123"/>
      <c r="BN212" s="123"/>
      <c r="BO212" s="123"/>
      <c r="BP212" s="123"/>
      <c r="BQ212" s="123"/>
      <c r="BR212" s="123"/>
      <c r="BS212" s="123"/>
      <c r="BT212" s="123"/>
      <c r="BU212" s="123"/>
      <c r="BV212" s="123"/>
      <c r="BW212" s="123"/>
      <c r="BX212" s="123"/>
    </row>
    <row r="213" spans="21:76" ht="14" customHeight="1" x14ac:dyDescent="0.15">
      <c r="U213" s="123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O213" s="123"/>
      <c r="AP213" s="123"/>
      <c r="AQ213" s="123"/>
      <c r="AR213" s="123"/>
      <c r="AS213" s="123"/>
      <c r="AT213" s="123"/>
      <c r="AU213" s="123"/>
      <c r="AV213" s="123"/>
      <c r="AW213" s="123"/>
      <c r="AX213" s="123"/>
      <c r="AY213" s="123"/>
      <c r="AZ213" s="123"/>
      <c r="BA213" s="123"/>
      <c r="BB213" s="123"/>
      <c r="BC213" s="123"/>
      <c r="BD213" s="123"/>
      <c r="BE213" s="123"/>
      <c r="BF213" s="123"/>
      <c r="BG213" s="123"/>
      <c r="BH213" s="123"/>
      <c r="BI213" s="123"/>
      <c r="BJ213" s="123"/>
      <c r="BK213" s="123"/>
      <c r="BL213" s="123"/>
      <c r="BM213" s="123"/>
      <c r="BN213" s="123"/>
      <c r="BO213" s="123"/>
      <c r="BP213" s="123"/>
      <c r="BQ213" s="123"/>
      <c r="BR213" s="123"/>
      <c r="BS213" s="123"/>
      <c r="BT213" s="123"/>
      <c r="BU213" s="123"/>
      <c r="BV213" s="123"/>
      <c r="BW213" s="123"/>
      <c r="BX213" s="123"/>
    </row>
    <row r="214" spans="21:76" ht="14" customHeight="1" x14ac:dyDescent="0.15"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O214" s="123"/>
      <c r="AP214" s="123"/>
      <c r="AQ214" s="123"/>
      <c r="AR214" s="123"/>
      <c r="AS214" s="123"/>
      <c r="AT214" s="123"/>
      <c r="AU214" s="123"/>
      <c r="AV214" s="123"/>
      <c r="AW214" s="123"/>
      <c r="AX214" s="123"/>
      <c r="AY214" s="123"/>
      <c r="AZ214" s="123"/>
      <c r="BA214" s="123"/>
      <c r="BB214" s="123"/>
      <c r="BC214" s="123"/>
      <c r="BD214" s="123"/>
      <c r="BE214" s="123"/>
      <c r="BF214" s="123"/>
      <c r="BG214" s="123"/>
      <c r="BH214" s="123"/>
      <c r="BI214" s="123"/>
      <c r="BJ214" s="123"/>
      <c r="BK214" s="123"/>
      <c r="BL214" s="123"/>
      <c r="BM214" s="123"/>
      <c r="BN214" s="123"/>
      <c r="BO214" s="123"/>
      <c r="BP214" s="123"/>
      <c r="BQ214" s="123"/>
      <c r="BR214" s="123"/>
      <c r="BS214" s="123"/>
      <c r="BT214" s="123"/>
      <c r="BU214" s="123"/>
      <c r="BV214" s="123"/>
      <c r="BW214" s="123"/>
      <c r="BX214" s="123"/>
    </row>
    <row r="215" spans="21:76" ht="14" customHeight="1" x14ac:dyDescent="0.15"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123"/>
      <c r="BP215" s="123"/>
      <c r="BQ215" s="123"/>
      <c r="BR215" s="123"/>
      <c r="BS215" s="123"/>
      <c r="BT215" s="123"/>
      <c r="BU215" s="123"/>
      <c r="BV215" s="123"/>
      <c r="BW215" s="123"/>
      <c r="BX215" s="123"/>
    </row>
    <row r="216" spans="21:76" ht="14" customHeight="1" x14ac:dyDescent="0.15"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23"/>
      <c r="BQ216" s="123"/>
      <c r="BR216" s="123"/>
      <c r="BS216" s="123"/>
      <c r="BT216" s="123"/>
      <c r="BU216" s="123"/>
      <c r="BV216" s="123"/>
      <c r="BW216" s="123"/>
      <c r="BX216" s="123"/>
    </row>
    <row r="217" spans="21:76" ht="14" customHeight="1" x14ac:dyDescent="0.15"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123"/>
      <c r="BP217" s="123"/>
      <c r="BQ217" s="123"/>
      <c r="BR217" s="123"/>
      <c r="BS217" s="123"/>
      <c r="BT217" s="123"/>
      <c r="BU217" s="123"/>
      <c r="BV217" s="123"/>
      <c r="BW217" s="123"/>
      <c r="BX217" s="123"/>
    </row>
    <row r="218" spans="21:76" ht="14" customHeight="1" x14ac:dyDescent="0.15"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X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123"/>
      <c r="BP218" s="123"/>
      <c r="BQ218" s="123"/>
      <c r="BR218" s="123"/>
      <c r="BS218" s="123"/>
      <c r="BT218" s="123"/>
      <c r="BU218" s="123"/>
      <c r="BV218" s="123"/>
      <c r="BW218" s="123"/>
      <c r="BX218" s="123"/>
    </row>
    <row r="219" spans="21:76" ht="14" customHeight="1" x14ac:dyDescent="0.15"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123"/>
      <c r="BP219" s="123"/>
      <c r="BQ219" s="123"/>
      <c r="BR219" s="123"/>
      <c r="BS219" s="123"/>
      <c r="BT219" s="123"/>
      <c r="BU219" s="123"/>
      <c r="BV219" s="123"/>
      <c r="BW219" s="123"/>
      <c r="BX219" s="123"/>
    </row>
    <row r="220" spans="21:76" ht="14" customHeight="1" x14ac:dyDescent="0.15"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123"/>
      <c r="BP220" s="123"/>
      <c r="BQ220" s="123"/>
      <c r="BR220" s="123"/>
      <c r="BS220" s="123"/>
      <c r="BT220" s="123"/>
      <c r="BU220" s="123"/>
      <c r="BV220" s="123"/>
      <c r="BW220" s="123"/>
      <c r="BX220" s="123"/>
    </row>
    <row r="221" spans="21:76" ht="14" customHeight="1" x14ac:dyDescent="0.15"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X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123"/>
      <c r="BP221" s="123"/>
      <c r="BQ221" s="123"/>
      <c r="BR221" s="123"/>
      <c r="BS221" s="123"/>
      <c r="BT221" s="123"/>
      <c r="BU221" s="123"/>
      <c r="BV221" s="123"/>
      <c r="BW221" s="123"/>
      <c r="BX221" s="123"/>
    </row>
    <row r="222" spans="21:76" ht="14" customHeight="1" x14ac:dyDescent="0.15">
      <c r="U222" s="123"/>
      <c r="V222" s="123"/>
      <c r="W222" s="123"/>
      <c r="X222" s="123"/>
      <c r="Y222" s="123"/>
      <c r="Z222" s="123"/>
      <c r="AA222" s="123"/>
      <c r="AB222" s="123"/>
      <c r="AC222" s="123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Q222" s="123"/>
      <c r="AR222" s="123"/>
      <c r="AS222" s="123"/>
      <c r="AT222" s="123"/>
      <c r="AU222" s="123"/>
      <c r="AV222" s="123"/>
      <c r="AW222" s="123"/>
      <c r="AX222" s="123"/>
      <c r="AY222" s="123"/>
      <c r="AZ222" s="123"/>
      <c r="BA222" s="123"/>
      <c r="BB222" s="123"/>
      <c r="BC222" s="123"/>
      <c r="BD222" s="123"/>
      <c r="BE222" s="123"/>
      <c r="BF222" s="123"/>
      <c r="BG222" s="123"/>
      <c r="BH222" s="123"/>
      <c r="BI222" s="123"/>
      <c r="BJ222" s="123"/>
      <c r="BK222" s="123"/>
      <c r="BL222" s="123"/>
      <c r="BM222" s="123"/>
      <c r="BN222" s="123"/>
      <c r="BO222" s="123"/>
      <c r="BP222" s="123"/>
      <c r="BQ222" s="123"/>
      <c r="BR222" s="123"/>
      <c r="BS222" s="123"/>
      <c r="BT222" s="123"/>
      <c r="BU222" s="123"/>
      <c r="BV222" s="123"/>
      <c r="BW222" s="123"/>
      <c r="BX222" s="123"/>
    </row>
    <row r="223" spans="21:76" ht="14" customHeight="1" x14ac:dyDescent="0.15">
      <c r="U223" s="123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3"/>
      <c r="AY223" s="123"/>
      <c r="AZ223" s="123"/>
      <c r="BA223" s="123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3"/>
      <c r="BM223" s="123"/>
      <c r="BN223" s="123"/>
      <c r="BO223" s="123"/>
      <c r="BP223" s="123"/>
      <c r="BQ223" s="123"/>
      <c r="BR223" s="123"/>
      <c r="BS223" s="123"/>
      <c r="BT223" s="123"/>
      <c r="BU223" s="123"/>
      <c r="BV223" s="123"/>
      <c r="BW223" s="123"/>
      <c r="BX223" s="123"/>
    </row>
    <row r="224" spans="21:76" ht="14" customHeight="1" x14ac:dyDescent="0.15">
      <c r="U224" s="123"/>
      <c r="V224" s="123"/>
      <c r="W224" s="123"/>
      <c r="X224" s="123"/>
      <c r="Y224" s="123"/>
      <c r="Z224" s="123"/>
      <c r="AA224" s="123"/>
      <c r="AB224" s="123"/>
      <c r="AC224" s="123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3"/>
      <c r="AY224" s="123"/>
      <c r="AZ224" s="123"/>
      <c r="BA224" s="123"/>
      <c r="BB224" s="123"/>
      <c r="BC224" s="123"/>
      <c r="BD224" s="123"/>
      <c r="BE224" s="123"/>
      <c r="BF224" s="123"/>
      <c r="BG224" s="123"/>
      <c r="BH224" s="123"/>
      <c r="BI224" s="123"/>
      <c r="BJ224" s="123"/>
      <c r="BK224" s="123"/>
      <c r="BL224" s="123"/>
      <c r="BM224" s="123"/>
      <c r="BN224" s="123"/>
      <c r="BO224" s="123"/>
      <c r="BP224" s="123"/>
      <c r="BQ224" s="123"/>
      <c r="BR224" s="123"/>
      <c r="BS224" s="123"/>
      <c r="BT224" s="123"/>
      <c r="BU224" s="123"/>
      <c r="BV224" s="123"/>
      <c r="BW224" s="123"/>
      <c r="BX224" s="123"/>
    </row>
    <row r="225" spans="21:76" ht="14" customHeight="1" x14ac:dyDescent="0.15"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O225" s="123"/>
      <c r="AP225" s="123"/>
      <c r="AQ225" s="123"/>
      <c r="AR225" s="123"/>
      <c r="AS225" s="123"/>
      <c r="AT225" s="123"/>
      <c r="AU225" s="123"/>
      <c r="AV225" s="123"/>
      <c r="AW225" s="123"/>
      <c r="AX225" s="123"/>
      <c r="AY225" s="123"/>
      <c r="AZ225" s="123"/>
      <c r="BA225" s="123"/>
      <c r="BB225" s="123"/>
      <c r="BC225" s="123"/>
      <c r="BD225" s="123"/>
      <c r="BE225" s="123"/>
      <c r="BF225" s="123"/>
      <c r="BG225" s="123"/>
      <c r="BH225" s="123"/>
      <c r="BI225" s="123"/>
      <c r="BJ225" s="123"/>
      <c r="BK225" s="123"/>
      <c r="BL225" s="123"/>
      <c r="BM225" s="123"/>
      <c r="BN225" s="123"/>
      <c r="BO225" s="123"/>
      <c r="BP225" s="123"/>
      <c r="BQ225" s="123"/>
      <c r="BR225" s="123"/>
      <c r="BS225" s="123"/>
      <c r="BT225" s="123"/>
      <c r="BU225" s="123"/>
      <c r="BV225" s="123"/>
      <c r="BW225" s="123"/>
      <c r="BX225" s="123"/>
    </row>
    <row r="226" spans="21:76" ht="14" customHeight="1" x14ac:dyDescent="0.15">
      <c r="U226" s="123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23"/>
      <c r="AM226" s="123"/>
      <c r="AN226" s="123"/>
      <c r="AO226" s="123"/>
      <c r="AP226" s="123"/>
      <c r="AQ226" s="123"/>
      <c r="AR226" s="123"/>
      <c r="AS226" s="123"/>
      <c r="AT226" s="123"/>
      <c r="AU226" s="123"/>
      <c r="AV226" s="123"/>
      <c r="AW226" s="123"/>
      <c r="AX226" s="123"/>
      <c r="AY226" s="123"/>
      <c r="AZ226" s="123"/>
      <c r="BA226" s="123"/>
      <c r="BB226" s="123"/>
      <c r="BC226" s="123"/>
      <c r="BD226" s="123"/>
      <c r="BE226" s="123"/>
      <c r="BF226" s="123"/>
      <c r="BG226" s="123"/>
      <c r="BH226" s="123"/>
      <c r="BI226" s="123"/>
      <c r="BJ226" s="123"/>
      <c r="BK226" s="123"/>
      <c r="BL226" s="123"/>
      <c r="BM226" s="123"/>
      <c r="BN226" s="123"/>
      <c r="BO226" s="123"/>
      <c r="BP226" s="123"/>
      <c r="BQ226" s="123"/>
      <c r="BR226" s="123"/>
      <c r="BS226" s="123"/>
      <c r="BT226" s="123"/>
      <c r="BU226" s="123"/>
      <c r="BV226" s="123"/>
      <c r="BW226" s="123"/>
      <c r="BX226" s="123"/>
    </row>
    <row r="227" spans="21:76" ht="14" customHeight="1" x14ac:dyDescent="0.15">
      <c r="U227" s="123"/>
      <c r="V227" s="123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123"/>
      <c r="AR227" s="123"/>
      <c r="AS227" s="123"/>
      <c r="AT227" s="123"/>
      <c r="AU227" s="123"/>
      <c r="AV227" s="123"/>
      <c r="AW227" s="123"/>
      <c r="AX227" s="123"/>
      <c r="AY227" s="123"/>
      <c r="AZ227" s="123"/>
      <c r="BA227" s="123"/>
      <c r="BB227" s="123"/>
      <c r="BC227" s="123"/>
      <c r="BD227" s="123"/>
      <c r="BE227" s="123"/>
      <c r="BF227" s="123"/>
      <c r="BG227" s="123"/>
      <c r="BH227" s="123"/>
      <c r="BI227" s="123"/>
      <c r="BJ227" s="123"/>
      <c r="BK227" s="123"/>
      <c r="BL227" s="123"/>
      <c r="BM227" s="123"/>
      <c r="BN227" s="123"/>
      <c r="BO227" s="123"/>
      <c r="BP227" s="123"/>
      <c r="BQ227" s="123"/>
      <c r="BR227" s="123"/>
      <c r="BS227" s="123"/>
      <c r="BT227" s="123"/>
      <c r="BU227" s="123"/>
      <c r="BV227" s="123"/>
      <c r="BW227" s="123"/>
      <c r="BX227" s="123"/>
    </row>
    <row r="228" spans="21:76" ht="14" customHeight="1" x14ac:dyDescent="0.15">
      <c r="U228" s="123"/>
      <c r="V228" s="123"/>
      <c r="W228" s="123"/>
      <c r="X228" s="123"/>
      <c r="Y228" s="123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3"/>
      <c r="AJ228" s="123"/>
      <c r="AK228" s="123"/>
      <c r="AL228" s="123"/>
      <c r="AM228" s="123"/>
      <c r="AN228" s="123"/>
      <c r="AO228" s="123"/>
      <c r="AP228" s="123"/>
      <c r="AQ228" s="123"/>
      <c r="AR228" s="123"/>
      <c r="AS228" s="123"/>
      <c r="AT228" s="123"/>
      <c r="AU228" s="123"/>
      <c r="AV228" s="123"/>
      <c r="AW228" s="123"/>
      <c r="AX228" s="123"/>
      <c r="AY228" s="123"/>
      <c r="AZ228" s="123"/>
      <c r="BA228" s="123"/>
      <c r="BB228" s="123"/>
      <c r="BC228" s="123"/>
      <c r="BD228" s="123"/>
      <c r="BE228" s="123"/>
      <c r="BF228" s="123"/>
      <c r="BG228" s="123"/>
      <c r="BH228" s="123"/>
      <c r="BI228" s="123"/>
      <c r="BJ228" s="123"/>
      <c r="BK228" s="123"/>
      <c r="BL228" s="123"/>
      <c r="BM228" s="123"/>
      <c r="BN228" s="123"/>
      <c r="BO228" s="123"/>
      <c r="BP228" s="123"/>
      <c r="BQ228" s="123"/>
      <c r="BR228" s="123"/>
      <c r="BS228" s="123"/>
      <c r="BT228" s="123"/>
      <c r="BU228" s="123"/>
      <c r="BV228" s="123"/>
      <c r="BW228" s="123"/>
      <c r="BX228" s="123"/>
    </row>
    <row r="229" spans="21:76" ht="14" customHeight="1" x14ac:dyDescent="0.15"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23"/>
      <c r="AM229" s="123"/>
      <c r="AN229" s="123"/>
      <c r="AO229" s="123"/>
      <c r="AP229" s="123"/>
      <c r="AQ229" s="123"/>
      <c r="AR229" s="123"/>
      <c r="AS229" s="123"/>
      <c r="AT229" s="123"/>
      <c r="AU229" s="123"/>
      <c r="AV229" s="123"/>
      <c r="AW229" s="123"/>
      <c r="AX229" s="123"/>
      <c r="AY229" s="123"/>
      <c r="AZ229" s="123"/>
      <c r="BA229" s="123"/>
      <c r="BB229" s="123"/>
      <c r="BC229" s="123"/>
      <c r="BD229" s="123"/>
      <c r="BE229" s="123"/>
      <c r="BF229" s="123"/>
      <c r="BG229" s="123"/>
      <c r="BH229" s="123"/>
      <c r="BI229" s="123"/>
      <c r="BJ229" s="123"/>
      <c r="BK229" s="123"/>
      <c r="BL229" s="123"/>
      <c r="BM229" s="123"/>
      <c r="BN229" s="123"/>
      <c r="BO229" s="123"/>
      <c r="BP229" s="123"/>
      <c r="BQ229" s="123"/>
      <c r="BR229" s="123"/>
      <c r="BS229" s="123"/>
      <c r="BT229" s="123"/>
      <c r="BU229" s="123"/>
      <c r="BV229" s="123"/>
      <c r="BW229" s="123"/>
      <c r="BX229" s="123"/>
    </row>
    <row r="230" spans="21:76" ht="14" customHeight="1" x14ac:dyDescent="0.15">
      <c r="U230" s="123"/>
      <c r="V230" s="123"/>
      <c r="W230" s="123"/>
      <c r="X230" s="123"/>
      <c r="Y230" s="123"/>
      <c r="Z230" s="123"/>
      <c r="AA230" s="123"/>
      <c r="AB230" s="123"/>
      <c r="AC230" s="123"/>
      <c r="AD230" s="123"/>
      <c r="AE230" s="123"/>
      <c r="AF230" s="123"/>
      <c r="AG230" s="123"/>
      <c r="AH230" s="123"/>
      <c r="AI230" s="123"/>
      <c r="AJ230" s="123"/>
      <c r="AK230" s="123"/>
      <c r="AL230" s="123"/>
      <c r="AM230" s="123"/>
      <c r="AN230" s="123"/>
      <c r="AO230" s="123"/>
      <c r="AP230" s="123"/>
      <c r="AQ230" s="123"/>
      <c r="AR230" s="123"/>
      <c r="AS230" s="123"/>
      <c r="AT230" s="123"/>
      <c r="AU230" s="123"/>
      <c r="AV230" s="123"/>
      <c r="AW230" s="123"/>
      <c r="AX230" s="123"/>
      <c r="AY230" s="123"/>
      <c r="AZ230" s="123"/>
      <c r="BA230" s="123"/>
      <c r="BB230" s="123"/>
      <c r="BC230" s="123"/>
      <c r="BD230" s="123"/>
      <c r="BE230" s="123"/>
      <c r="BF230" s="123"/>
      <c r="BG230" s="123"/>
      <c r="BH230" s="123"/>
      <c r="BI230" s="123"/>
      <c r="BJ230" s="123"/>
      <c r="BK230" s="123"/>
      <c r="BL230" s="123"/>
      <c r="BM230" s="123"/>
      <c r="BN230" s="123"/>
      <c r="BO230" s="123"/>
      <c r="BP230" s="123"/>
      <c r="BQ230" s="123"/>
      <c r="BR230" s="123"/>
      <c r="BS230" s="123"/>
      <c r="BT230" s="123"/>
      <c r="BU230" s="123"/>
      <c r="BV230" s="123"/>
      <c r="BW230" s="123"/>
      <c r="BX230" s="123"/>
    </row>
    <row r="231" spans="21:76" ht="14" customHeight="1" x14ac:dyDescent="0.15"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23"/>
      <c r="AN231" s="123"/>
      <c r="AO231" s="123"/>
      <c r="AP231" s="123"/>
      <c r="AQ231" s="123"/>
      <c r="AR231" s="123"/>
      <c r="AS231" s="123"/>
      <c r="AT231" s="123"/>
      <c r="AU231" s="123"/>
      <c r="AV231" s="123"/>
      <c r="AW231" s="123"/>
      <c r="AX231" s="123"/>
      <c r="AY231" s="123"/>
      <c r="AZ231" s="123"/>
      <c r="BA231" s="123"/>
      <c r="BB231" s="123"/>
      <c r="BC231" s="123"/>
      <c r="BD231" s="123"/>
      <c r="BE231" s="123"/>
      <c r="BF231" s="123"/>
      <c r="BG231" s="123"/>
      <c r="BH231" s="123"/>
      <c r="BI231" s="123"/>
      <c r="BJ231" s="123"/>
      <c r="BK231" s="123"/>
      <c r="BL231" s="123"/>
      <c r="BM231" s="123"/>
      <c r="BN231" s="123"/>
      <c r="BO231" s="123"/>
      <c r="BP231" s="123"/>
      <c r="BQ231" s="123"/>
      <c r="BR231" s="123"/>
      <c r="BS231" s="123"/>
      <c r="BT231" s="123"/>
      <c r="BU231" s="123"/>
      <c r="BV231" s="123"/>
      <c r="BW231" s="123"/>
      <c r="BX231" s="123"/>
    </row>
    <row r="232" spans="21:76" ht="14" customHeight="1" x14ac:dyDescent="0.15"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X232" s="123"/>
      <c r="AY232" s="123"/>
      <c r="AZ232" s="123"/>
      <c r="BA232" s="123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3"/>
      <c r="BM232" s="123"/>
      <c r="BN232" s="123"/>
      <c r="BO232" s="123"/>
      <c r="BP232" s="123"/>
      <c r="BQ232" s="123"/>
      <c r="BR232" s="123"/>
      <c r="BS232" s="123"/>
      <c r="BT232" s="123"/>
      <c r="BU232" s="123"/>
      <c r="BV232" s="123"/>
      <c r="BW232" s="123"/>
      <c r="BX232" s="123"/>
    </row>
    <row r="233" spans="21:76" ht="14" customHeight="1" x14ac:dyDescent="0.15">
      <c r="U233" s="123"/>
      <c r="V233" s="123"/>
      <c r="W233" s="123"/>
      <c r="X233" s="123"/>
      <c r="Y233" s="123"/>
      <c r="Z233" s="123"/>
      <c r="AA233" s="123"/>
      <c r="AB233" s="123"/>
      <c r="AC233" s="123"/>
      <c r="AD233" s="123"/>
      <c r="AE233" s="123"/>
      <c r="AF233" s="123"/>
      <c r="AG233" s="123"/>
      <c r="AH233" s="123"/>
      <c r="AI233" s="123"/>
      <c r="AJ233" s="123"/>
      <c r="AK233" s="123"/>
      <c r="AL233" s="123"/>
      <c r="AM233" s="123"/>
      <c r="AN233" s="123"/>
      <c r="AO233" s="123"/>
      <c r="AP233" s="123"/>
      <c r="AQ233" s="123"/>
      <c r="AR233" s="123"/>
      <c r="AS233" s="123"/>
      <c r="AT233" s="123"/>
      <c r="AU233" s="123"/>
      <c r="AV233" s="123"/>
      <c r="AW233" s="123"/>
      <c r="AX233" s="123"/>
      <c r="AY233" s="123"/>
      <c r="AZ233" s="123"/>
      <c r="BA233" s="123"/>
      <c r="BB233" s="123"/>
      <c r="BC233" s="123"/>
      <c r="BD233" s="123"/>
      <c r="BE233" s="123"/>
      <c r="BF233" s="123"/>
      <c r="BG233" s="123"/>
      <c r="BH233" s="123"/>
      <c r="BI233" s="123"/>
      <c r="BJ233" s="123"/>
      <c r="BK233" s="123"/>
      <c r="BL233" s="123"/>
      <c r="BM233" s="123"/>
      <c r="BN233" s="123"/>
      <c r="BO233" s="123"/>
      <c r="BP233" s="123"/>
      <c r="BQ233" s="123"/>
      <c r="BR233" s="123"/>
      <c r="BS233" s="123"/>
      <c r="BT233" s="123"/>
      <c r="BU233" s="123"/>
      <c r="BV233" s="123"/>
      <c r="BW233" s="123"/>
      <c r="BX233" s="123"/>
    </row>
  </sheetData>
  <sheetProtection algorithmName="SHA-512" hashValue="q6H9fvzQnk+VtDNHm8+CraqeQeEg3aREXjzCN86i2R7vKXCsaSWDSwoN7vhfxVVpKp/lcwTf4PnRU1aVViHNTQ==" saltValue="2XLsFuCOf6HntHONeoPmJQ==" spinCount="100000" sheet="1" objects="1" scenarios="1" selectLockedCells="1"/>
  <mergeCells count="29">
    <mergeCell ref="A22:N22"/>
    <mergeCell ref="A23:N23"/>
    <mergeCell ref="B10:H10"/>
    <mergeCell ref="G11:M11"/>
    <mergeCell ref="B21:H21"/>
    <mergeCell ref="D11:F11"/>
    <mergeCell ref="F15:J15"/>
    <mergeCell ref="F13:J13"/>
    <mergeCell ref="D15:E15"/>
    <mergeCell ref="D13:E13"/>
    <mergeCell ref="H18:K18"/>
    <mergeCell ref="H19:K19"/>
    <mergeCell ref="H20:K20"/>
    <mergeCell ref="A9:N9"/>
    <mergeCell ref="A8:N8"/>
    <mergeCell ref="K58:L58"/>
    <mergeCell ref="I62:M62"/>
    <mergeCell ref="I64:M67"/>
    <mergeCell ref="D17:K17"/>
    <mergeCell ref="M41:M42"/>
    <mergeCell ref="M44:M45"/>
    <mergeCell ref="M47:M48"/>
    <mergeCell ref="M50:M51"/>
    <mergeCell ref="M53:M54"/>
    <mergeCell ref="B59:H59"/>
    <mergeCell ref="B17:C17"/>
    <mergeCell ref="B52:L52"/>
    <mergeCell ref="D18:G20"/>
    <mergeCell ref="B60:H67"/>
  </mergeCells>
  <phoneticPr fontId="0" type="noConversion"/>
  <dataValidations count="3">
    <dataValidation type="whole" allowBlank="1" showInputMessage="1" showErrorMessage="1" errorTitle="Valeur invalide" error="Veuillez renseigner un nombre entier !" promptTitle="Valeur entière" prompt="Nombre entier" sqref="E35:F35" xr:uid="{00000000-0002-0000-0000-000000000000}">
      <formula1>0</formula1>
      <formula2>1000</formula2>
    </dataValidation>
    <dataValidation allowBlank="1" showInputMessage="1" showErrorMessage="1" prompt="Renseignez le montant ici !" sqref="L17:L20" xr:uid="{00000000-0002-0000-0000-000001000000}"/>
    <dataValidation type="whole" allowBlank="1" showInputMessage="1" showErrorMessage="1" errorTitle="Valeur invalide" error="Veuillez renseigner un nombre entier !" promptTitle="Valeur entière" prompt="Nombre entier" sqref="D35" xr:uid="{00000000-0002-0000-0000-000002000000}">
      <formula1>0</formula1>
      <formula2>1000000</formula2>
    </dataValidation>
  </dataValidations>
  <printOptions horizontalCentered="1" verticalCentered="1"/>
  <pageMargins left="0" right="0" top="0" bottom="0" header="0" footer="0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8" r:id="rId4" name="Check Box 120">
              <controlPr defaultSize="0" autoFill="0" autoLine="0" autoPict="0">
                <anchor moveWithCells="1">
                  <from>
                    <xdr:col>12</xdr:col>
                    <xdr:colOff>368300</xdr:colOff>
                    <xdr:row>26</xdr:row>
                    <xdr:rowOff>0</xdr:rowOff>
                  </from>
                  <to>
                    <xdr:col>12</xdr:col>
                    <xdr:colOff>596900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" name="Check Box 121">
              <controlPr defaultSize="0" autoFill="0" autoLine="0" autoPict="0">
                <anchor moveWithCells="1">
                  <from>
                    <xdr:col>12</xdr:col>
                    <xdr:colOff>381000</xdr:colOff>
                    <xdr:row>27</xdr:row>
                    <xdr:rowOff>63500</xdr:rowOff>
                  </from>
                  <to>
                    <xdr:col>12</xdr:col>
                    <xdr:colOff>584200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" name="Check Box 122">
              <controlPr defaultSize="0" autoFill="0" autoLine="0" autoPict="0">
                <anchor moveWithCells="1">
                  <from>
                    <xdr:col>12</xdr:col>
                    <xdr:colOff>406400</xdr:colOff>
                    <xdr:row>31</xdr:row>
                    <xdr:rowOff>25400</xdr:rowOff>
                  </from>
                  <to>
                    <xdr:col>12</xdr:col>
                    <xdr:colOff>635000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" name="Check Box 123">
              <controlPr defaultSize="0" autoFill="0" autoLine="0" autoPict="0">
                <anchor moveWithCells="1">
                  <from>
                    <xdr:col>12</xdr:col>
                    <xdr:colOff>419100</xdr:colOff>
                    <xdr:row>35</xdr:row>
                    <xdr:rowOff>63500</xdr:rowOff>
                  </from>
                  <to>
                    <xdr:col>12</xdr:col>
                    <xdr:colOff>622300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" name="Check Box 124">
              <controlPr defaultSize="0" autoFill="0" autoLine="0" autoPict="0">
                <anchor moveWithCells="1">
                  <from>
                    <xdr:col>12</xdr:col>
                    <xdr:colOff>431800</xdr:colOff>
                    <xdr:row>38</xdr:row>
                    <xdr:rowOff>12700</xdr:rowOff>
                  </from>
                  <to>
                    <xdr:col>12</xdr:col>
                    <xdr:colOff>635000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" name="Check Box 125">
              <controlPr defaultSize="0" autoFill="0" autoLine="0" autoPict="0">
                <anchor moveWithCells="1">
                  <from>
                    <xdr:col>12</xdr:col>
                    <xdr:colOff>406400</xdr:colOff>
                    <xdr:row>40</xdr:row>
                    <xdr:rowOff>63500</xdr:rowOff>
                  </from>
                  <to>
                    <xdr:col>12</xdr:col>
                    <xdr:colOff>609600</xdr:colOff>
                    <xdr:row>41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" name="Check Box 126">
              <controlPr defaultSize="0" autoFill="0" autoLine="0" autoPict="0">
                <anchor moveWithCells="1">
                  <from>
                    <xdr:col>12</xdr:col>
                    <xdr:colOff>419100</xdr:colOff>
                    <xdr:row>43</xdr:row>
                    <xdr:rowOff>101600</xdr:rowOff>
                  </from>
                  <to>
                    <xdr:col>12</xdr:col>
                    <xdr:colOff>647700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" name="Check Box 127">
              <controlPr defaultSize="0" autoFill="0" autoLine="0" autoPict="0">
                <anchor moveWithCells="1">
                  <from>
                    <xdr:col>12</xdr:col>
                    <xdr:colOff>419100</xdr:colOff>
                    <xdr:row>46</xdr:row>
                    <xdr:rowOff>76200</xdr:rowOff>
                  </from>
                  <to>
                    <xdr:col>12</xdr:col>
                    <xdr:colOff>622300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" name="Check Box 128">
              <controlPr defaultSize="0" autoFill="0" autoLine="0" autoPict="0">
                <anchor moveWithCells="1">
                  <from>
                    <xdr:col>12</xdr:col>
                    <xdr:colOff>419100</xdr:colOff>
                    <xdr:row>49</xdr:row>
                    <xdr:rowOff>127000</xdr:rowOff>
                  </from>
                  <to>
                    <xdr:col>12</xdr:col>
                    <xdr:colOff>647700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" name="Check Box 129">
              <controlPr defaultSize="0" autoFill="0" autoLine="0" autoPict="0">
                <anchor moveWithCells="1">
                  <from>
                    <xdr:col>12</xdr:col>
                    <xdr:colOff>431800</xdr:colOff>
                    <xdr:row>52</xdr:row>
                    <xdr:rowOff>76200</xdr:rowOff>
                  </from>
                  <to>
                    <xdr:col>12</xdr:col>
                    <xdr:colOff>622300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4" name="Drop Down 134">
              <controlPr defaultSize="0" autoLin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12</xdr:col>
                    <xdr:colOff>825500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5" name="Check Box 137">
              <controlPr defaultSize="0" autoFill="0" autoLine="0" autoPict="0">
                <anchor moveWithCells="1">
                  <from>
                    <xdr:col>12</xdr:col>
                    <xdr:colOff>393700</xdr:colOff>
                    <xdr:row>30</xdr:row>
                    <xdr:rowOff>12700</xdr:rowOff>
                  </from>
                  <to>
                    <xdr:col>12</xdr:col>
                    <xdr:colOff>571500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6" name="Check Box 141">
              <controlPr defaultSize="0" autoFill="0" autoLine="0" autoPict="0">
                <anchor moveWithCells="1">
                  <from>
                    <xdr:col>12</xdr:col>
                    <xdr:colOff>368300</xdr:colOff>
                    <xdr:row>24</xdr:row>
                    <xdr:rowOff>25400</xdr:rowOff>
                  </from>
                  <to>
                    <xdr:col>12</xdr:col>
                    <xdr:colOff>596900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3"/>
  </sheetPr>
  <dimension ref="A1:AC402"/>
  <sheetViews>
    <sheetView showGridLines="0" showRowColHeaders="0" topLeftCell="A9" zoomScaleNormal="100" workbookViewId="0">
      <selection activeCell="D16" sqref="D16:H16"/>
    </sheetView>
  </sheetViews>
  <sheetFormatPr baseColWidth="10" defaultColWidth="11.5" defaultRowHeight="14" customHeight="1" x14ac:dyDescent="0.15"/>
  <cols>
    <col min="1" max="1" width="1.6640625" style="122" customWidth="1"/>
    <col min="2" max="2" width="17.1640625" style="122" customWidth="1"/>
    <col min="3" max="3" width="19" style="122" customWidth="1"/>
    <col min="4" max="4" width="17.5" style="122" customWidth="1"/>
    <col min="5" max="5" width="20.5" style="122" customWidth="1"/>
    <col min="6" max="6" width="19" style="122" customWidth="1"/>
    <col min="7" max="7" width="20.33203125" style="122" customWidth="1"/>
    <col min="8" max="8" width="31.5" style="122" customWidth="1"/>
    <col min="9" max="9" width="25.5" style="122" customWidth="1"/>
    <col min="10" max="11" width="14.33203125" style="122" customWidth="1"/>
    <col min="12" max="12" width="3" style="122" customWidth="1"/>
    <col min="13" max="13" width="18.5" style="122" customWidth="1"/>
    <col min="14" max="14" width="34" style="122" customWidth="1"/>
    <col min="15" max="15" width="11.5" style="122"/>
    <col min="16" max="16" width="18.33203125" style="122" customWidth="1"/>
    <col min="17" max="17" width="16.83203125" style="122" customWidth="1"/>
    <col min="18" max="18" width="16.6640625" style="122" customWidth="1"/>
    <col min="19" max="19" width="11.5" style="122"/>
    <col min="20" max="20" width="24.5" style="122" customWidth="1"/>
    <col min="21" max="21" width="11.5" style="122"/>
    <col min="22" max="22" width="12.6640625" style="122" customWidth="1"/>
    <col min="23" max="23" width="43.33203125" style="122" customWidth="1"/>
    <col min="24" max="24" width="24.6640625" style="122" customWidth="1"/>
    <col min="25" max="27" width="11.5" style="122" hidden="1" customWidth="1"/>
    <col min="28" max="28" width="5.83203125" style="122" hidden="1" customWidth="1"/>
    <col min="29" max="29" width="11.5" style="122" hidden="1" customWidth="1"/>
    <col min="30" max="16384" width="11.5" style="122"/>
  </cols>
  <sheetData>
    <row r="1" spans="1:24" ht="14" customHeight="1" x14ac:dyDescent="0.15">
      <c r="A1" s="259"/>
      <c r="B1" s="260"/>
      <c r="C1" s="259"/>
      <c r="D1" s="259"/>
      <c r="E1" s="259"/>
      <c r="F1" s="259"/>
      <c r="G1" s="261"/>
    </row>
    <row r="7" spans="1:24" ht="9" customHeight="1" x14ac:dyDescent="0.15"/>
    <row r="8" spans="1:24" ht="12" customHeight="1" x14ac:dyDescent="0.15">
      <c r="B8" s="535" t="s">
        <v>15</v>
      </c>
      <c r="C8" s="535"/>
      <c r="D8" s="535"/>
      <c r="E8" s="535"/>
      <c r="F8" s="535"/>
      <c r="G8" s="535"/>
      <c r="H8" s="535"/>
      <c r="I8" s="156"/>
      <c r="J8" s="156"/>
      <c r="K8" s="156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ht="10.5" customHeight="1" x14ac:dyDescent="0.15">
      <c r="B9" s="535"/>
      <c r="C9" s="535"/>
      <c r="D9" s="535"/>
      <c r="E9" s="535"/>
      <c r="F9" s="535"/>
      <c r="G9" s="535"/>
      <c r="H9" s="535"/>
      <c r="I9" s="156"/>
      <c r="J9" s="156"/>
      <c r="K9" s="156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22.5" customHeight="1" x14ac:dyDescent="0.15">
      <c r="B10" s="535"/>
      <c r="C10" s="535"/>
      <c r="D10" s="535"/>
      <c r="E10" s="535"/>
      <c r="F10" s="535"/>
      <c r="G10" s="535"/>
      <c r="H10" s="535"/>
      <c r="I10" s="156"/>
      <c r="J10" s="156"/>
      <c r="K10" s="156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4" customHeight="1" x14ac:dyDescent="0.15">
      <c r="B11" s="263"/>
      <c r="C11" s="263"/>
      <c r="D11" s="264"/>
      <c r="E11" s="264"/>
      <c r="F11" s="263"/>
      <c r="G11" s="263"/>
      <c r="H11" s="265"/>
      <c r="I11" s="266"/>
      <c r="J11" s="266"/>
      <c r="K11" s="266"/>
    </row>
    <row r="12" spans="1:24" s="267" customFormat="1" ht="29.25" customHeight="1" x14ac:dyDescent="0.2">
      <c r="B12" s="538" t="s">
        <v>18</v>
      </c>
      <c r="C12" s="538"/>
      <c r="D12" s="538"/>
      <c r="E12" s="546" t="str">
        <f>IF(Source!B14=1,"",VLOOKUP(Source!B14,Source!A16:D140,2,FALSE))</f>
        <v/>
      </c>
      <c r="F12" s="547"/>
      <c r="G12" s="547"/>
      <c r="H12" s="548"/>
      <c r="I12" s="268"/>
      <c r="J12" s="268"/>
      <c r="K12" s="268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</row>
    <row r="13" spans="1:24" s="267" customFormat="1" ht="6.75" customHeight="1" x14ac:dyDescent="0.2">
      <c r="B13" s="537"/>
      <c r="C13" s="537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</row>
    <row r="14" spans="1:24" s="267" customFormat="1" ht="27.75" customHeight="1" x14ac:dyDescent="0.2">
      <c r="B14" s="527" t="s">
        <v>19</v>
      </c>
      <c r="C14" s="527"/>
      <c r="D14" s="110"/>
      <c r="E14" s="388"/>
      <c r="F14" s="109"/>
      <c r="G14" s="109"/>
      <c r="H14" s="109"/>
      <c r="I14" s="109"/>
      <c r="J14" s="109"/>
      <c r="K14" s="269"/>
    </row>
    <row r="15" spans="1:24" s="270" customFormat="1" ht="6.75" customHeight="1" x14ac:dyDescent="0.15">
      <c r="B15" s="271"/>
      <c r="C15" s="271"/>
      <c r="D15" s="271"/>
      <c r="E15" s="271"/>
      <c r="F15" s="271"/>
      <c r="G15" s="271"/>
      <c r="H15" s="271"/>
      <c r="I15" s="271"/>
      <c r="J15" s="271"/>
      <c r="K15" s="266"/>
    </row>
    <row r="16" spans="1:24" s="267" customFormat="1" ht="30" customHeight="1" x14ac:dyDescent="0.2">
      <c r="B16" s="272" t="s">
        <v>20</v>
      </c>
      <c r="C16" s="273"/>
      <c r="D16" s="528"/>
      <c r="E16" s="529"/>
      <c r="F16" s="529"/>
      <c r="G16" s="529"/>
      <c r="H16" s="529"/>
      <c r="I16" s="274"/>
      <c r="J16" s="274"/>
      <c r="K16" s="274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69"/>
    </row>
    <row r="17" spans="2:24" s="278" customFormat="1" ht="6.75" customHeight="1" x14ac:dyDescent="0.2">
      <c r="B17" s="276"/>
      <c r="C17" s="277"/>
      <c r="D17" s="277"/>
      <c r="E17" s="277"/>
      <c r="F17" s="277"/>
      <c r="G17" s="277"/>
      <c r="H17" s="277"/>
      <c r="I17" s="277"/>
      <c r="J17" s="277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2:24" s="267" customFormat="1" ht="26.25" customHeight="1" x14ac:dyDescent="0.2">
      <c r="B18" s="279" t="s">
        <v>33</v>
      </c>
      <c r="C18" s="389"/>
      <c r="D18" s="280" t="s">
        <v>64</v>
      </c>
      <c r="E18" s="433" t="str">
        <f>IF(Source!B14=1,"",VLOOKUP(Source!B14,Source!A16:E140,4,FALSE))</f>
        <v/>
      </c>
      <c r="F18" s="280" t="s">
        <v>34</v>
      </c>
      <c r="G18" s="530" t="str">
        <f>IF(Source!B14=1,"",VLOOKUP(Source!B14,Source!A16:E140,3,FALSE))</f>
        <v/>
      </c>
      <c r="H18" s="531"/>
      <c r="I18" s="281"/>
      <c r="J18" s="269"/>
      <c r="K18" s="269"/>
      <c r="L18" s="277"/>
      <c r="M18" s="282"/>
      <c r="N18" s="283"/>
      <c r="O18" s="277"/>
      <c r="P18" s="277"/>
      <c r="Q18" s="277"/>
      <c r="R18" s="277"/>
      <c r="S18" s="269"/>
      <c r="T18" s="269"/>
      <c r="U18" s="269"/>
      <c r="V18" s="269"/>
      <c r="W18" s="269"/>
      <c r="X18" s="269"/>
    </row>
    <row r="19" spans="2:24" s="270" customFormat="1" ht="6.75" customHeight="1" x14ac:dyDescent="0.15">
      <c r="B19" s="271"/>
      <c r="C19" s="271"/>
      <c r="D19" s="271"/>
      <c r="E19" s="271"/>
      <c r="F19" s="271"/>
      <c r="G19" s="271"/>
      <c r="H19" s="271"/>
      <c r="I19" s="281"/>
      <c r="J19" s="271"/>
      <c r="K19" s="266"/>
    </row>
    <row r="20" spans="2:24" s="267" customFormat="1" ht="26.25" customHeight="1" x14ac:dyDescent="0.2">
      <c r="B20" s="284" t="s">
        <v>21</v>
      </c>
      <c r="C20" s="396"/>
      <c r="D20" s="285" t="s">
        <v>22</v>
      </c>
      <c r="E20" s="397"/>
      <c r="F20" s="286" t="s">
        <v>23</v>
      </c>
      <c r="G20" s="398"/>
      <c r="I20" s="281"/>
      <c r="J20" s="269"/>
      <c r="K20" s="269"/>
      <c r="L20" s="541"/>
      <c r="M20" s="542"/>
      <c r="N20" s="287"/>
      <c r="O20" s="287"/>
      <c r="R20" s="287"/>
    </row>
    <row r="21" spans="2:24" s="267" customFormat="1" ht="18" customHeight="1" x14ac:dyDescent="0.2">
      <c r="B21" s="288"/>
      <c r="C21" s="288"/>
      <c r="D21" s="289"/>
      <c r="E21" s="290"/>
      <c r="F21" s="290"/>
      <c r="G21" s="290"/>
      <c r="H21" s="289"/>
      <c r="I21" s="290"/>
      <c r="J21" s="290"/>
      <c r="K21" s="269"/>
    </row>
    <row r="22" spans="2:24" s="267" customFormat="1" ht="6.75" customHeight="1" x14ac:dyDescent="0.2">
      <c r="B22" s="291"/>
      <c r="C22" s="292"/>
      <c r="D22" s="291"/>
      <c r="E22" s="293"/>
      <c r="F22" s="293"/>
      <c r="G22" s="293"/>
      <c r="H22" s="291"/>
      <c r="I22" s="294"/>
      <c r="J22" s="294"/>
      <c r="K22" s="269"/>
    </row>
    <row r="23" spans="2:24" s="267" customFormat="1" ht="36.75" customHeight="1" x14ac:dyDescent="0.2">
      <c r="B23" s="295" t="s">
        <v>28</v>
      </c>
      <c r="C23" s="296"/>
      <c r="D23" s="296"/>
      <c r="E23" s="297"/>
      <c r="F23" s="297"/>
      <c r="I23" s="297"/>
      <c r="N23" s="298"/>
      <c r="O23" s="299"/>
      <c r="P23" s="299"/>
      <c r="Q23" s="299"/>
      <c r="R23" s="299"/>
      <c r="S23" s="299"/>
      <c r="T23" s="299"/>
      <c r="U23" s="299"/>
      <c r="V23" s="299"/>
      <c r="W23" s="299"/>
    </row>
    <row r="24" spans="2:24" s="267" customFormat="1" ht="26.25" customHeight="1" x14ac:dyDescent="0.2">
      <c r="B24" s="300"/>
      <c r="C24" s="300"/>
      <c r="D24" s="300"/>
      <c r="E24" s="297"/>
      <c r="F24" s="532"/>
      <c r="G24" s="533"/>
      <c r="H24" s="534"/>
      <c r="I24" s="297"/>
      <c r="J24" s="543"/>
      <c r="K24" s="543"/>
    </row>
    <row r="25" spans="2:24" s="267" customFormat="1" ht="25.5" customHeight="1" x14ac:dyDescent="0.2">
      <c r="B25" s="301"/>
      <c r="C25" s="301"/>
      <c r="D25" s="301"/>
      <c r="E25" s="297"/>
      <c r="F25" s="302"/>
      <c r="G25" s="302"/>
      <c r="H25" s="302"/>
      <c r="I25" s="297"/>
      <c r="J25" s="297"/>
    </row>
    <row r="26" spans="2:24" s="267" customFormat="1" ht="28.5" customHeight="1" x14ac:dyDescent="0.2">
      <c r="B26" s="538" t="s">
        <v>35</v>
      </c>
      <c r="C26" s="538"/>
      <c r="D26" s="303"/>
      <c r="E26" s="285" t="s">
        <v>331</v>
      </c>
      <c r="F26" s="522"/>
      <c r="G26" s="523"/>
      <c r="H26" s="524"/>
      <c r="I26" s="304"/>
      <c r="J26" s="299"/>
      <c r="M26" s="305"/>
      <c r="N26" s="278"/>
    </row>
    <row r="27" spans="2:24" s="267" customFormat="1" ht="23.25" customHeight="1" x14ac:dyDescent="0.2">
      <c r="B27" s="306"/>
      <c r="C27" s="306"/>
      <c r="D27" s="303"/>
      <c r="E27" s="307"/>
      <c r="F27" s="308"/>
      <c r="G27" s="307"/>
      <c r="H27" s="308"/>
      <c r="I27" s="304"/>
      <c r="J27" s="299"/>
      <c r="M27" s="305"/>
      <c r="N27" s="278"/>
    </row>
    <row r="28" spans="2:24" s="267" customFormat="1" ht="32.25" customHeight="1" x14ac:dyDescent="0.2">
      <c r="B28" s="288"/>
      <c r="C28" s="279" t="s">
        <v>33</v>
      </c>
      <c r="D28" s="389"/>
      <c r="E28" s="285" t="s">
        <v>64</v>
      </c>
      <c r="F28" s="385"/>
      <c r="G28" s="285" t="s">
        <v>65</v>
      </c>
      <c r="H28" s="385"/>
      <c r="I28" s="294"/>
      <c r="J28" s="294"/>
    </row>
    <row r="29" spans="2:24" ht="27" customHeight="1" x14ac:dyDescent="0.15">
      <c r="B29" s="521" t="s">
        <v>332</v>
      </c>
      <c r="C29" s="521"/>
      <c r="D29" s="521"/>
      <c r="E29" s="309"/>
      <c r="F29" s="309"/>
      <c r="G29" s="309"/>
    </row>
    <row r="30" spans="2:24" ht="33.75" customHeight="1" x14ac:dyDescent="0.15">
      <c r="B30" s="525" t="s">
        <v>62</v>
      </c>
      <c r="C30" s="525"/>
      <c r="D30" s="525"/>
      <c r="E30" s="526"/>
      <c r="F30" s="401"/>
      <c r="G30" s="310" t="s">
        <v>333</v>
      </c>
      <c r="H30" s="402"/>
      <c r="I30" s="311"/>
      <c r="J30" s="312"/>
    </row>
    <row r="31" spans="2:24" ht="6.75" customHeight="1" x14ac:dyDescent="0.15">
      <c r="B31" s="313"/>
      <c r="C31" s="313"/>
      <c r="D31" s="313"/>
      <c r="E31" s="314"/>
      <c r="F31" s="312"/>
      <c r="G31" s="311"/>
      <c r="H31" s="312"/>
      <c r="I31" s="311"/>
      <c r="J31" s="312"/>
    </row>
    <row r="32" spans="2:24" ht="29.25" customHeight="1" x14ac:dyDescent="0.15">
      <c r="B32" s="525" t="s">
        <v>63</v>
      </c>
      <c r="C32" s="525"/>
      <c r="D32" s="525"/>
      <c r="E32" s="526"/>
      <c r="F32" s="399"/>
      <c r="G32" s="266"/>
      <c r="H32" s="266"/>
      <c r="I32" s="266"/>
      <c r="K32" s="315"/>
      <c r="L32" s="316"/>
      <c r="M32" s="317"/>
      <c r="N32" s="318"/>
      <c r="O32" s="318"/>
    </row>
    <row r="33" spans="1:24" ht="6.75" customHeight="1" x14ac:dyDescent="0.15">
      <c r="B33" s="319"/>
      <c r="C33" s="319"/>
      <c r="D33" s="319"/>
      <c r="E33" s="319"/>
      <c r="F33" s="320"/>
      <c r="G33" s="266"/>
      <c r="H33" s="266"/>
      <c r="I33" s="266"/>
      <c r="K33" s="315"/>
      <c r="L33" s="316"/>
      <c r="M33" s="317"/>
      <c r="N33" s="318"/>
      <c r="O33" s="318"/>
    </row>
    <row r="34" spans="1:24" ht="30.75" customHeight="1" x14ac:dyDescent="0.15">
      <c r="B34" s="321" t="s">
        <v>314</v>
      </c>
      <c r="C34" s="322"/>
      <c r="D34" s="322"/>
      <c r="E34" s="322"/>
      <c r="F34" s="399"/>
      <c r="G34" s="312"/>
      <c r="H34" s="322"/>
      <c r="I34" s="266"/>
      <c r="K34" s="323"/>
      <c r="L34" s="317"/>
      <c r="M34" s="317"/>
      <c r="N34" s="317"/>
      <c r="O34" s="317"/>
    </row>
    <row r="35" spans="1:24" ht="8.25" customHeight="1" x14ac:dyDescent="0.15">
      <c r="E35" s="266"/>
      <c r="F35" s="324"/>
      <c r="G35" s="324"/>
      <c r="H35" s="266"/>
      <c r="I35" s="324"/>
      <c r="K35" s="325"/>
      <c r="L35" s="317"/>
      <c r="M35" s="317"/>
      <c r="N35" s="317"/>
      <c r="O35" s="317"/>
    </row>
    <row r="36" spans="1:24" ht="33.75" customHeight="1" x14ac:dyDescent="0.15">
      <c r="B36" s="326" t="s">
        <v>61</v>
      </c>
      <c r="C36" s="327"/>
      <c r="D36" s="328"/>
      <c r="E36" s="328"/>
      <c r="F36" s="328"/>
      <c r="G36" s="544"/>
      <c r="H36" s="545"/>
      <c r="I36" s="328"/>
      <c r="J36" s="328"/>
      <c r="K36" s="266"/>
    </row>
    <row r="37" spans="1:24" ht="4.5" customHeight="1" x14ac:dyDescent="0.15">
      <c r="B37" s="329"/>
      <c r="C37" s="329"/>
      <c r="D37" s="330"/>
      <c r="E37" s="330"/>
      <c r="F37" s="330"/>
      <c r="G37" s="330"/>
      <c r="H37" s="330"/>
      <c r="I37" s="330"/>
      <c r="J37" s="330"/>
      <c r="K37" s="266"/>
    </row>
    <row r="38" spans="1:24" ht="27.75" customHeight="1" x14ac:dyDescent="0.15">
      <c r="B38" s="539" t="s">
        <v>24</v>
      </c>
      <c r="C38" s="539"/>
      <c r="D38" s="516"/>
      <c r="E38" s="517"/>
      <c r="F38" s="517"/>
      <c r="G38" s="517"/>
      <c r="H38" s="517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266"/>
    </row>
    <row r="39" spans="1:24" ht="16.5" customHeight="1" x14ac:dyDescent="0.15">
      <c r="B39" s="540"/>
      <c r="C39" s="540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266"/>
    </row>
    <row r="40" spans="1:24" ht="27.75" customHeight="1" x14ac:dyDescent="0.15">
      <c r="A40" s="332"/>
      <c r="B40" s="521" t="s">
        <v>27</v>
      </c>
      <c r="C40" s="521"/>
      <c r="D40" s="516"/>
      <c r="E40" s="517"/>
      <c r="F40" s="517"/>
      <c r="G40" s="517"/>
      <c r="H40" s="517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266"/>
    </row>
    <row r="41" spans="1:24" ht="15.75" customHeight="1" x14ac:dyDescent="0.15">
      <c r="A41" s="332"/>
      <c r="B41" s="317"/>
      <c r="C41" s="317"/>
      <c r="D41" s="229"/>
      <c r="E41" s="229"/>
      <c r="F41" s="229"/>
      <c r="G41" s="229"/>
      <c r="H41" s="334"/>
      <c r="I41" s="266"/>
      <c r="J41" s="266"/>
      <c r="K41" s="266"/>
    </row>
    <row r="42" spans="1:24" ht="27" customHeight="1" x14ac:dyDescent="0.15">
      <c r="A42" s="332"/>
      <c r="B42" s="284" t="s">
        <v>25</v>
      </c>
      <c r="C42" s="335"/>
      <c r="D42" s="336"/>
      <c r="E42" s="516"/>
      <c r="F42" s="517"/>
      <c r="G42" s="517"/>
      <c r="H42" s="518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270"/>
    </row>
    <row r="43" spans="1:24" ht="26.25" customHeight="1" x14ac:dyDescent="0.15">
      <c r="A43" s="337"/>
      <c r="B43" s="521" t="s">
        <v>26</v>
      </c>
      <c r="C43" s="521"/>
      <c r="D43" s="521"/>
      <c r="E43" s="333"/>
      <c r="F43" s="333"/>
      <c r="G43" s="333"/>
      <c r="H43" s="333"/>
      <c r="I43" s="333"/>
      <c r="J43" s="333"/>
      <c r="K43" s="265"/>
    </row>
    <row r="44" spans="1:24" ht="30" customHeight="1" x14ac:dyDescent="0.15">
      <c r="A44" s="337"/>
      <c r="B44" s="521" t="s">
        <v>472</v>
      </c>
      <c r="C44" s="521"/>
      <c r="D44" s="521"/>
      <c r="E44" s="422"/>
      <c r="F44" s="338"/>
      <c r="G44" s="338"/>
      <c r="H44" s="338"/>
      <c r="I44" s="338"/>
      <c r="J44" s="338"/>
      <c r="K44" s="265"/>
    </row>
    <row r="45" spans="1:24" ht="6.75" customHeight="1" x14ac:dyDescent="0.15">
      <c r="A45" s="337"/>
      <c r="B45" s="339"/>
      <c r="C45" s="339"/>
      <c r="D45" s="339"/>
      <c r="E45" s="340"/>
      <c r="F45" s="338"/>
      <c r="G45" s="338"/>
      <c r="H45" s="338"/>
      <c r="I45" s="338"/>
      <c r="J45" s="338"/>
      <c r="K45" s="265"/>
    </row>
    <row r="46" spans="1:24" ht="30" customHeight="1" x14ac:dyDescent="0.15">
      <c r="A46" s="337"/>
      <c r="B46" s="538" t="s">
        <v>29</v>
      </c>
      <c r="C46" s="538"/>
      <c r="D46" s="229"/>
      <c r="E46" s="229"/>
      <c r="F46" s="229"/>
      <c r="G46" s="229"/>
      <c r="H46" s="334"/>
      <c r="I46" s="265"/>
      <c r="J46" s="265"/>
      <c r="K46" s="265"/>
    </row>
    <row r="47" spans="1:24" s="347" customFormat="1" ht="27.75" customHeight="1" x14ac:dyDescent="0.15">
      <c r="A47" s="341"/>
      <c r="B47" s="342" t="s">
        <v>317</v>
      </c>
      <c r="C47" s="343"/>
      <c r="D47" s="344"/>
      <c r="E47" s="344"/>
      <c r="F47" s="344"/>
      <c r="G47" s="519"/>
      <c r="H47" s="520"/>
      <c r="I47" s="345"/>
      <c r="J47" s="345"/>
      <c r="K47" s="346"/>
    </row>
    <row r="48" spans="1:24" ht="22.5" customHeight="1" x14ac:dyDescent="0.15">
      <c r="A48" s="332"/>
      <c r="B48" s="348" t="str">
        <f>"♦ Compte-t-on parmi ses membres un représentant du " &amp; (Source!K9) &amp; " ?"</f>
        <v>♦ Compte-t-on parmi ses membres un représentant du MEAE ?</v>
      </c>
      <c r="C48" s="349"/>
      <c r="D48" s="350"/>
      <c r="E48" s="350"/>
      <c r="F48" s="350"/>
      <c r="I48" s="351"/>
      <c r="J48" s="351"/>
      <c r="K48" s="351"/>
    </row>
    <row r="49" spans="1:24" ht="3.75" customHeight="1" x14ac:dyDescent="0.15">
      <c r="A49" s="332"/>
      <c r="B49" s="352"/>
      <c r="C49" s="349"/>
      <c r="D49" s="350"/>
      <c r="E49" s="350"/>
      <c r="F49" s="350"/>
      <c r="G49" s="350"/>
      <c r="H49" s="350"/>
      <c r="I49" s="351"/>
      <c r="J49" s="351"/>
      <c r="K49" s="351"/>
    </row>
    <row r="50" spans="1:24" ht="26.25" customHeight="1" x14ac:dyDescent="0.15">
      <c r="A50" s="353"/>
      <c r="B50" s="342" t="s">
        <v>318</v>
      </c>
      <c r="C50" s="354"/>
      <c r="D50" s="355"/>
      <c r="E50" s="355"/>
      <c r="F50" s="516"/>
      <c r="G50" s="517"/>
      <c r="H50" s="518"/>
      <c r="I50" s="312"/>
      <c r="J50" s="312"/>
      <c r="K50" s="312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  <c r="W50" s="536"/>
      <c r="X50" s="266"/>
    </row>
    <row r="51" spans="1:24" ht="3.75" customHeight="1" x14ac:dyDescent="0.15">
      <c r="A51" s="353"/>
      <c r="B51" s="317"/>
      <c r="C51" s="324"/>
      <c r="D51" s="356"/>
      <c r="E51" s="357"/>
      <c r="F51" s="357"/>
      <c r="G51" s="357"/>
      <c r="H51" s="357"/>
      <c r="I51" s="357"/>
      <c r="J51" s="357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</row>
    <row r="52" spans="1:24" s="270" customFormat="1" ht="27" customHeight="1" x14ac:dyDescent="0.25">
      <c r="A52" s="358"/>
      <c r="B52" s="359"/>
      <c r="C52" s="359"/>
      <c r="D52" s="360"/>
      <c r="E52" s="361"/>
      <c r="F52" s="516"/>
      <c r="G52" s="517"/>
      <c r="H52" s="518"/>
      <c r="I52" s="362"/>
      <c r="J52" s="362"/>
      <c r="K52" s="362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6"/>
      <c r="W52" s="536"/>
      <c r="X52" s="266"/>
    </row>
    <row r="53" spans="1:24" s="317" customFormat="1" ht="30.75" customHeight="1" x14ac:dyDescent="0.15">
      <c r="B53" s="521" t="s">
        <v>69</v>
      </c>
      <c r="C53" s="521"/>
      <c r="D53" s="521"/>
      <c r="E53" s="521"/>
      <c r="I53" s="363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</row>
    <row r="54" spans="1:24" s="317" customFormat="1" ht="30" customHeight="1" x14ac:dyDescent="0.15">
      <c r="B54" s="364"/>
      <c r="C54" s="365" t="s">
        <v>66</v>
      </c>
      <c r="D54" s="322"/>
      <c r="E54" s="322"/>
      <c r="G54" s="386"/>
      <c r="H54" s="366" t="s">
        <v>12</v>
      </c>
      <c r="I54" s="363"/>
      <c r="J54" s="367"/>
      <c r="K54" s="368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</row>
    <row r="55" spans="1:24" s="359" customFormat="1" ht="3.75" customHeight="1" x14ac:dyDescent="0.15">
      <c r="B55" s="369"/>
      <c r="C55" s="370"/>
      <c r="D55" s="370"/>
      <c r="E55" s="370"/>
      <c r="G55" s="367"/>
      <c r="H55" s="371"/>
      <c r="I55" s="324"/>
      <c r="J55" s="367"/>
      <c r="K55" s="368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</row>
    <row r="56" spans="1:24" s="317" customFormat="1" ht="26.25" customHeight="1" x14ac:dyDescent="0.25">
      <c r="C56" s="372" t="s">
        <v>36</v>
      </c>
      <c r="D56" s="373"/>
      <c r="E56" s="516"/>
      <c r="F56" s="517"/>
      <c r="G56" s="517"/>
      <c r="H56" s="518"/>
      <c r="I56" s="362"/>
      <c r="J56" s="362"/>
      <c r="K56" s="362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24"/>
    </row>
    <row r="57" spans="1:24" s="317" customFormat="1" ht="4.5" customHeight="1" x14ac:dyDescent="0.25">
      <c r="C57" s="373"/>
      <c r="D57" s="373"/>
      <c r="E57" s="375"/>
      <c r="F57" s="375"/>
      <c r="G57" s="375"/>
      <c r="H57" s="375"/>
      <c r="I57" s="362"/>
      <c r="J57" s="362"/>
      <c r="K57" s="362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24"/>
    </row>
    <row r="58" spans="1:24" s="317" customFormat="1" ht="28.5" customHeight="1" x14ac:dyDescent="0.15">
      <c r="C58" s="365" t="s">
        <v>67</v>
      </c>
      <c r="D58" s="322"/>
      <c r="E58" s="322"/>
      <c r="F58" s="374"/>
      <c r="G58" s="387"/>
      <c r="H58" s="366" t="s">
        <v>12</v>
      </c>
      <c r="I58" s="363"/>
      <c r="J58" s="367"/>
      <c r="K58" s="368"/>
    </row>
    <row r="59" spans="1:24" s="317" customFormat="1" ht="4.5" customHeight="1" x14ac:dyDescent="0.15">
      <c r="C59" s="322"/>
      <c r="D59" s="322"/>
      <c r="E59" s="370"/>
      <c r="F59" s="374"/>
      <c r="G59" s="376"/>
      <c r="H59" s="366"/>
      <c r="I59" s="363"/>
      <c r="J59" s="367"/>
      <c r="K59" s="368"/>
    </row>
    <row r="60" spans="1:24" s="317" customFormat="1" ht="26.25" customHeight="1" x14ac:dyDescent="0.25">
      <c r="C60" s="372" t="s">
        <v>36</v>
      </c>
      <c r="D60" s="373"/>
      <c r="E60" s="516"/>
      <c r="F60" s="517"/>
      <c r="G60" s="517"/>
      <c r="H60" s="517"/>
      <c r="I60" s="362"/>
      <c r="J60" s="362"/>
      <c r="K60" s="362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24"/>
    </row>
    <row r="61" spans="1:24" s="359" customFormat="1" ht="6" customHeight="1" x14ac:dyDescent="0.25">
      <c r="C61" s="377"/>
      <c r="D61" s="377"/>
      <c r="E61" s="378"/>
      <c r="F61" s="378"/>
      <c r="G61" s="378"/>
      <c r="H61" s="378"/>
      <c r="I61" s="362"/>
      <c r="J61" s="362"/>
      <c r="K61" s="362"/>
      <c r="L61" s="374"/>
      <c r="M61" s="374"/>
      <c r="N61" s="374"/>
      <c r="O61" s="374"/>
      <c r="P61" s="374"/>
      <c r="Q61" s="374"/>
      <c r="R61" s="374"/>
      <c r="S61" s="374"/>
      <c r="T61" s="374"/>
      <c r="U61" s="374"/>
      <c r="V61" s="374"/>
      <c r="W61" s="374"/>
      <c r="X61" s="324"/>
    </row>
    <row r="62" spans="1:24" s="317" customFormat="1" ht="30" customHeight="1" x14ac:dyDescent="0.15">
      <c r="D62" s="374"/>
      <c r="E62" s="374"/>
      <c r="F62" s="379" t="s">
        <v>68</v>
      </c>
      <c r="G62" s="380">
        <f>G54+G58</f>
        <v>0</v>
      </c>
      <c r="H62" s="366" t="s">
        <v>12</v>
      </c>
      <c r="I62" s="363"/>
      <c r="J62" s="381"/>
      <c r="K62" s="368"/>
    </row>
    <row r="63" spans="1:24" s="317" customFormat="1" ht="24.75" customHeight="1" x14ac:dyDescent="0.15">
      <c r="S63" s="382"/>
      <c r="T63" s="382"/>
      <c r="U63" s="382"/>
    </row>
    <row r="64" spans="1:24" s="317" customFormat="1" ht="23.25" customHeight="1" x14ac:dyDescent="0.15"/>
    <row r="65" spans="2:10" s="317" customFormat="1" ht="23.25" customHeight="1" x14ac:dyDescent="0.2">
      <c r="B65" s="316"/>
      <c r="H65" s="383"/>
      <c r="I65" s="324"/>
      <c r="J65" s="384"/>
    </row>
    <row r="66" spans="2:10" s="317" customFormat="1" ht="23.25" customHeight="1" x14ac:dyDescent="0.15"/>
    <row r="67" spans="2:10" s="317" customFormat="1" ht="23.25" customHeight="1" x14ac:dyDescent="0.15"/>
    <row r="68" spans="2:10" s="317" customFormat="1" ht="23.25" customHeight="1" x14ac:dyDescent="0.15"/>
    <row r="69" spans="2:10" s="317" customFormat="1" ht="23.25" customHeight="1" x14ac:dyDescent="0.15"/>
    <row r="70" spans="2:10" s="317" customFormat="1" ht="23.25" customHeight="1" x14ac:dyDescent="0.15"/>
    <row r="71" spans="2:10" s="317" customFormat="1" ht="23.25" customHeight="1" x14ac:dyDescent="0.15"/>
    <row r="72" spans="2:10" s="317" customFormat="1" ht="23.25" customHeight="1" x14ac:dyDescent="0.15"/>
    <row r="73" spans="2:10" s="317" customFormat="1" ht="23.25" customHeight="1" x14ac:dyDescent="0.15"/>
    <row r="74" spans="2:10" s="317" customFormat="1" ht="23.25" customHeight="1" x14ac:dyDescent="0.15"/>
    <row r="75" spans="2:10" s="317" customFormat="1" ht="23.25" customHeight="1" x14ac:dyDescent="0.15"/>
    <row r="76" spans="2:10" s="317" customFormat="1" ht="23.25" customHeight="1" x14ac:dyDescent="0.15"/>
    <row r="77" spans="2:10" s="317" customFormat="1" ht="23.25" customHeight="1" x14ac:dyDescent="0.15"/>
    <row r="78" spans="2:10" s="317" customFormat="1" ht="23.25" customHeight="1" x14ac:dyDescent="0.15"/>
    <row r="79" spans="2:10" s="317" customFormat="1" ht="23.25" customHeight="1" x14ac:dyDescent="0.15"/>
    <row r="80" spans="2:10" s="317" customFormat="1" ht="23.25" customHeight="1" x14ac:dyDescent="0.15"/>
    <row r="81" s="317" customFormat="1" ht="23.25" customHeight="1" x14ac:dyDescent="0.15"/>
    <row r="82" s="317" customFormat="1" ht="23.25" customHeight="1" x14ac:dyDescent="0.15"/>
    <row r="83" s="317" customFormat="1" ht="23.25" customHeight="1" x14ac:dyDescent="0.15"/>
    <row r="84" s="317" customFormat="1" ht="23.25" customHeight="1" x14ac:dyDescent="0.15"/>
    <row r="85" s="317" customFormat="1" ht="23.25" customHeight="1" x14ac:dyDescent="0.15"/>
    <row r="86" s="317" customFormat="1" ht="23.25" customHeight="1" x14ac:dyDescent="0.15"/>
    <row r="87" s="317" customFormat="1" ht="23.25" customHeight="1" x14ac:dyDescent="0.15"/>
    <row r="88" s="317" customFormat="1" ht="23.25" customHeight="1" x14ac:dyDescent="0.15"/>
    <row r="89" s="317" customFormat="1" ht="23.25" customHeight="1" x14ac:dyDescent="0.15"/>
    <row r="90" s="317" customFormat="1" ht="23.25" customHeight="1" x14ac:dyDescent="0.15"/>
    <row r="91" s="317" customFormat="1" ht="23.25" customHeight="1" x14ac:dyDescent="0.15"/>
    <row r="92" s="317" customFormat="1" ht="23.25" customHeight="1" x14ac:dyDescent="0.15"/>
    <row r="93" s="317" customFormat="1" ht="23.25" customHeight="1" x14ac:dyDescent="0.15"/>
    <row r="94" s="317" customFormat="1" ht="23.25" customHeight="1" x14ac:dyDescent="0.15"/>
    <row r="95" s="317" customFormat="1" ht="23.25" customHeight="1" x14ac:dyDescent="0.15"/>
    <row r="96" s="317" customFormat="1" ht="23.25" customHeight="1" x14ac:dyDescent="0.15"/>
    <row r="97" s="317" customFormat="1" ht="23.25" customHeight="1" x14ac:dyDescent="0.15"/>
    <row r="98" s="317" customFormat="1" ht="23.25" customHeight="1" x14ac:dyDescent="0.15"/>
    <row r="99" s="317" customFormat="1" ht="23.25" customHeight="1" x14ac:dyDescent="0.15"/>
    <row r="100" s="317" customFormat="1" ht="23.25" customHeight="1" x14ac:dyDescent="0.15"/>
    <row r="101" s="317" customFormat="1" ht="23.25" customHeight="1" x14ac:dyDescent="0.15"/>
    <row r="102" s="317" customFormat="1" ht="23.25" customHeight="1" x14ac:dyDescent="0.15"/>
    <row r="103" s="317" customFormat="1" ht="23.25" customHeight="1" x14ac:dyDescent="0.15"/>
    <row r="104" s="317" customFormat="1" ht="23.25" customHeight="1" x14ac:dyDescent="0.15"/>
    <row r="105" s="317" customFormat="1" ht="23.25" customHeight="1" x14ac:dyDescent="0.15"/>
    <row r="106" s="317" customFormat="1" ht="23.25" customHeight="1" x14ac:dyDescent="0.15"/>
    <row r="107" s="317" customFormat="1" ht="23.25" customHeight="1" x14ac:dyDescent="0.15"/>
    <row r="108" s="317" customFormat="1" ht="23.25" customHeight="1" x14ac:dyDescent="0.15"/>
    <row r="109" s="317" customFormat="1" ht="23.25" customHeight="1" x14ac:dyDescent="0.15"/>
    <row r="110" s="317" customFormat="1" ht="23.25" customHeight="1" x14ac:dyDescent="0.15"/>
    <row r="111" s="317" customFormat="1" ht="23.25" customHeight="1" x14ac:dyDescent="0.15"/>
    <row r="112" s="317" customFormat="1" ht="23.25" customHeight="1" x14ac:dyDescent="0.15"/>
    <row r="113" s="317" customFormat="1" ht="23.25" customHeight="1" x14ac:dyDescent="0.15"/>
    <row r="114" s="317" customFormat="1" ht="23.25" customHeight="1" x14ac:dyDescent="0.15"/>
    <row r="115" s="317" customFormat="1" ht="23.25" customHeight="1" x14ac:dyDescent="0.15"/>
    <row r="116" s="317" customFormat="1" ht="23.25" customHeight="1" x14ac:dyDescent="0.15"/>
    <row r="117" s="317" customFormat="1" ht="23.25" customHeight="1" x14ac:dyDescent="0.15"/>
    <row r="118" s="317" customFormat="1" ht="23.25" customHeight="1" x14ac:dyDescent="0.15"/>
    <row r="119" s="317" customFormat="1" ht="23.25" customHeight="1" x14ac:dyDescent="0.15"/>
    <row r="120" s="317" customFormat="1" ht="23.25" customHeight="1" x14ac:dyDescent="0.15"/>
    <row r="121" s="317" customFormat="1" ht="23.25" customHeight="1" x14ac:dyDescent="0.15"/>
    <row r="122" s="317" customFormat="1" ht="23.25" customHeight="1" x14ac:dyDescent="0.15"/>
    <row r="123" s="317" customFormat="1" ht="23.25" customHeight="1" x14ac:dyDescent="0.15"/>
    <row r="124" s="317" customFormat="1" ht="23.25" customHeight="1" x14ac:dyDescent="0.15"/>
    <row r="125" s="317" customFormat="1" ht="23.25" customHeight="1" x14ac:dyDescent="0.15"/>
    <row r="126" s="317" customFormat="1" ht="23.25" customHeight="1" x14ac:dyDescent="0.15"/>
    <row r="127" s="317" customFormat="1" ht="23.25" customHeight="1" x14ac:dyDescent="0.15"/>
    <row r="128" s="317" customFormat="1" ht="23.25" customHeight="1" x14ac:dyDescent="0.15"/>
    <row r="129" s="317" customFormat="1" ht="23.25" customHeight="1" x14ac:dyDescent="0.15"/>
    <row r="130" s="317" customFormat="1" ht="23.25" customHeight="1" x14ac:dyDescent="0.15"/>
    <row r="131" s="317" customFormat="1" ht="23.25" customHeight="1" x14ac:dyDescent="0.15"/>
    <row r="132" s="317" customFormat="1" ht="23.25" customHeight="1" x14ac:dyDescent="0.15"/>
    <row r="133" s="317" customFormat="1" ht="23.25" customHeight="1" x14ac:dyDescent="0.15"/>
    <row r="134" s="317" customFormat="1" ht="23.25" customHeight="1" x14ac:dyDescent="0.15"/>
    <row r="135" s="317" customFormat="1" ht="23.25" customHeight="1" x14ac:dyDescent="0.15"/>
    <row r="136" s="317" customFormat="1" ht="23.25" customHeight="1" x14ac:dyDescent="0.15"/>
    <row r="137" s="317" customFormat="1" ht="23.25" customHeight="1" x14ac:dyDescent="0.15"/>
    <row r="138" s="317" customFormat="1" ht="23.25" customHeight="1" x14ac:dyDescent="0.15"/>
    <row r="139" s="317" customFormat="1" ht="23.25" customHeight="1" x14ac:dyDescent="0.15"/>
    <row r="140" s="317" customFormat="1" ht="23.25" customHeight="1" x14ac:dyDescent="0.15"/>
    <row r="141" s="317" customFormat="1" ht="23.25" customHeight="1" x14ac:dyDescent="0.15"/>
    <row r="142" s="317" customFormat="1" ht="23.25" customHeight="1" x14ac:dyDescent="0.15"/>
    <row r="143" s="317" customFormat="1" ht="23.25" customHeight="1" x14ac:dyDescent="0.15"/>
    <row r="144" s="317" customFormat="1" ht="23.25" customHeight="1" x14ac:dyDescent="0.15"/>
    <row r="145" s="317" customFormat="1" ht="23.25" customHeight="1" x14ac:dyDescent="0.15"/>
    <row r="146" s="317" customFormat="1" ht="23.25" customHeight="1" x14ac:dyDescent="0.15"/>
    <row r="147" s="317" customFormat="1" ht="23.25" customHeight="1" x14ac:dyDescent="0.15"/>
    <row r="148" s="317" customFormat="1" ht="23.25" customHeight="1" x14ac:dyDescent="0.15"/>
    <row r="149" s="317" customFormat="1" ht="23.25" customHeight="1" x14ac:dyDescent="0.15"/>
    <row r="150" s="317" customFormat="1" ht="23.25" customHeight="1" x14ac:dyDescent="0.15"/>
    <row r="151" s="317" customFormat="1" ht="23.25" customHeight="1" x14ac:dyDescent="0.15"/>
    <row r="152" s="317" customFormat="1" ht="23.25" customHeight="1" x14ac:dyDescent="0.15"/>
    <row r="153" s="317" customFormat="1" ht="23.25" customHeight="1" x14ac:dyDescent="0.15"/>
    <row r="154" s="317" customFormat="1" ht="23.25" customHeight="1" x14ac:dyDescent="0.15"/>
    <row r="155" s="317" customFormat="1" ht="23.25" customHeight="1" x14ac:dyDescent="0.15"/>
    <row r="156" s="317" customFormat="1" ht="23.25" customHeight="1" x14ac:dyDescent="0.15"/>
    <row r="157" s="317" customFormat="1" ht="23.25" customHeight="1" x14ac:dyDescent="0.15"/>
    <row r="158" s="317" customFormat="1" ht="23.25" customHeight="1" x14ac:dyDescent="0.15"/>
    <row r="159" s="317" customFormat="1" ht="23.25" customHeight="1" x14ac:dyDescent="0.15"/>
    <row r="160" s="317" customFormat="1" ht="23.25" customHeight="1" x14ac:dyDescent="0.15"/>
    <row r="161" s="317" customFormat="1" ht="23.25" customHeight="1" x14ac:dyDescent="0.15"/>
    <row r="162" s="317" customFormat="1" ht="23.25" customHeight="1" x14ac:dyDescent="0.15"/>
    <row r="163" s="317" customFormat="1" ht="23.25" customHeight="1" x14ac:dyDescent="0.15"/>
    <row r="164" s="317" customFormat="1" ht="23.25" customHeight="1" x14ac:dyDescent="0.15"/>
    <row r="165" s="317" customFormat="1" ht="23.25" customHeight="1" x14ac:dyDescent="0.15"/>
    <row r="166" s="317" customFormat="1" ht="23.25" customHeight="1" x14ac:dyDescent="0.15"/>
    <row r="167" s="317" customFormat="1" ht="23.25" customHeight="1" x14ac:dyDescent="0.15"/>
    <row r="168" s="317" customFormat="1" ht="23.25" customHeight="1" x14ac:dyDescent="0.15"/>
    <row r="169" s="317" customFormat="1" ht="23.25" customHeight="1" x14ac:dyDescent="0.15"/>
    <row r="170" s="317" customFormat="1" ht="23.25" customHeight="1" x14ac:dyDescent="0.15"/>
    <row r="171" s="317" customFormat="1" ht="23.25" customHeight="1" x14ac:dyDescent="0.15"/>
    <row r="172" s="317" customFormat="1" ht="23.25" customHeight="1" x14ac:dyDescent="0.15"/>
    <row r="173" s="317" customFormat="1" ht="23.25" customHeight="1" x14ac:dyDescent="0.15"/>
    <row r="174" s="317" customFormat="1" ht="23.25" customHeight="1" x14ac:dyDescent="0.15"/>
    <row r="175" s="317" customFormat="1" ht="23.25" customHeight="1" x14ac:dyDescent="0.15"/>
    <row r="176" s="317" customFormat="1" ht="23.25" customHeight="1" x14ac:dyDescent="0.15"/>
    <row r="177" s="317" customFormat="1" ht="23.25" customHeight="1" x14ac:dyDescent="0.15"/>
    <row r="178" s="317" customFormat="1" ht="23.25" customHeight="1" x14ac:dyDescent="0.15"/>
    <row r="179" s="317" customFormat="1" ht="23.25" customHeight="1" x14ac:dyDescent="0.15"/>
    <row r="180" s="317" customFormat="1" ht="23.25" customHeight="1" x14ac:dyDescent="0.15"/>
    <row r="181" s="317" customFormat="1" ht="23.25" customHeight="1" x14ac:dyDescent="0.15"/>
    <row r="182" s="317" customFormat="1" ht="23.25" customHeight="1" x14ac:dyDescent="0.15"/>
    <row r="183" s="317" customFormat="1" ht="23.25" customHeight="1" x14ac:dyDescent="0.15"/>
    <row r="184" s="317" customFormat="1" ht="23.25" customHeight="1" x14ac:dyDescent="0.15"/>
    <row r="185" s="317" customFormat="1" ht="23.25" customHeight="1" x14ac:dyDescent="0.15"/>
    <row r="186" s="317" customFormat="1" ht="23.25" customHeight="1" x14ac:dyDescent="0.15"/>
    <row r="187" s="317" customFormat="1" ht="23.25" customHeight="1" x14ac:dyDescent="0.15"/>
    <row r="188" s="317" customFormat="1" ht="23.25" customHeight="1" x14ac:dyDescent="0.15"/>
    <row r="189" s="317" customFormat="1" ht="23.25" customHeight="1" x14ac:dyDescent="0.15"/>
    <row r="190" s="317" customFormat="1" ht="23.25" customHeight="1" x14ac:dyDescent="0.15"/>
    <row r="191" s="317" customFormat="1" ht="23.25" customHeight="1" x14ac:dyDescent="0.15"/>
    <row r="192" s="317" customFormat="1" ht="23.25" customHeight="1" x14ac:dyDescent="0.15"/>
    <row r="193" s="317" customFormat="1" ht="23.25" customHeight="1" x14ac:dyDescent="0.15"/>
    <row r="194" s="317" customFormat="1" ht="23.25" customHeight="1" x14ac:dyDescent="0.15"/>
    <row r="195" s="317" customFormat="1" ht="23.25" customHeight="1" x14ac:dyDescent="0.15"/>
    <row r="196" s="317" customFormat="1" ht="23.25" customHeight="1" x14ac:dyDescent="0.15"/>
    <row r="197" s="317" customFormat="1" ht="23.25" customHeight="1" x14ac:dyDescent="0.15"/>
    <row r="198" s="317" customFormat="1" ht="23.25" customHeight="1" x14ac:dyDescent="0.15"/>
    <row r="199" s="317" customFormat="1" ht="23.25" customHeight="1" x14ac:dyDescent="0.15"/>
    <row r="200" s="317" customFormat="1" ht="23.25" customHeight="1" x14ac:dyDescent="0.15"/>
    <row r="201" s="317" customFormat="1" ht="23.25" customHeight="1" x14ac:dyDescent="0.15"/>
    <row r="202" s="317" customFormat="1" ht="23.25" customHeight="1" x14ac:dyDescent="0.15"/>
    <row r="203" s="317" customFormat="1" ht="23.25" customHeight="1" x14ac:dyDescent="0.15"/>
    <row r="204" s="317" customFormat="1" ht="23.25" customHeight="1" x14ac:dyDescent="0.15"/>
    <row r="205" s="317" customFormat="1" ht="23.25" customHeight="1" x14ac:dyDescent="0.15"/>
    <row r="206" s="317" customFormat="1" ht="23.25" customHeight="1" x14ac:dyDescent="0.15"/>
    <row r="207" s="317" customFormat="1" ht="23.25" customHeight="1" x14ac:dyDescent="0.15"/>
    <row r="208" s="317" customFormat="1" ht="23.25" customHeight="1" x14ac:dyDescent="0.15"/>
    <row r="209" s="317" customFormat="1" ht="23.25" customHeight="1" x14ac:dyDescent="0.15"/>
    <row r="210" s="317" customFormat="1" ht="23.25" customHeight="1" x14ac:dyDescent="0.15"/>
    <row r="211" s="317" customFormat="1" ht="23.25" customHeight="1" x14ac:dyDescent="0.15"/>
    <row r="212" s="317" customFormat="1" ht="23.25" customHeight="1" x14ac:dyDescent="0.15"/>
    <row r="213" s="317" customFormat="1" ht="23.25" customHeight="1" x14ac:dyDescent="0.15"/>
    <row r="214" s="317" customFormat="1" ht="23.25" customHeight="1" x14ac:dyDescent="0.15"/>
    <row r="215" s="317" customFormat="1" ht="23.25" customHeight="1" x14ac:dyDescent="0.15"/>
    <row r="216" s="317" customFormat="1" ht="23.25" customHeight="1" x14ac:dyDescent="0.15"/>
    <row r="217" s="317" customFormat="1" ht="23.25" customHeight="1" x14ac:dyDescent="0.15"/>
    <row r="218" s="317" customFormat="1" ht="23.25" customHeight="1" x14ac:dyDescent="0.15"/>
    <row r="219" s="317" customFormat="1" ht="23.25" customHeight="1" x14ac:dyDescent="0.15"/>
    <row r="220" s="317" customFormat="1" ht="23.25" customHeight="1" x14ac:dyDescent="0.15"/>
    <row r="221" s="317" customFormat="1" ht="23.25" customHeight="1" x14ac:dyDescent="0.15"/>
    <row r="222" s="317" customFormat="1" ht="23.25" customHeight="1" x14ac:dyDescent="0.15"/>
    <row r="223" s="317" customFormat="1" ht="23.25" customHeight="1" x14ac:dyDescent="0.15"/>
    <row r="224" s="317" customFormat="1" ht="23.25" customHeight="1" x14ac:dyDescent="0.15"/>
    <row r="225" s="317" customFormat="1" ht="23.25" customHeight="1" x14ac:dyDescent="0.15"/>
    <row r="226" s="317" customFormat="1" ht="23.25" customHeight="1" x14ac:dyDescent="0.15"/>
    <row r="227" s="317" customFormat="1" ht="23.25" customHeight="1" x14ac:dyDescent="0.15"/>
    <row r="228" s="317" customFormat="1" ht="23.25" customHeight="1" x14ac:dyDescent="0.15"/>
    <row r="229" s="317" customFormat="1" ht="23.25" customHeight="1" x14ac:dyDescent="0.15"/>
    <row r="230" s="317" customFormat="1" ht="23.25" customHeight="1" x14ac:dyDescent="0.15"/>
    <row r="231" s="317" customFormat="1" ht="23.25" customHeight="1" x14ac:dyDescent="0.15"/>
    <row r="232" s="317" customFormat="1" ht="23.25" customHeight="1" x14ac:dyDescent="0.15"/>
    <row r="233" s="317" customFormat="1" ht="23.25" customHeight="1" x14ac:dyDescent="0.15"/>
    <row r="234" s="317" customFormat="1" ht="23.25" customHeight="1" x14ac:dyDescent="0.15"/>
    <row r="235" s="317" customFormat="1" ht="23.25" customHeight="1" x14ac:dyDescent="0.15"/>
    <row r="236" s="317" customFormat="1" ht="23.25" customHeight="1" x14ac:dyDescent="0.15"/>
    <row r="237" s="317" customFormat="1" ht="23.25" customHeight="1" x14ac:dyDescent="0.15"/>
    <row r="238" s="317" customFormat="1" ht="23.25" customHeight="1" x14ac:dyDescent="0.15"/>
    <row r="239" s="317" customFormat="1" ht="23.25" customHeight="1" x14ac:dyDescent="0.15"/>
    <row r="240" s="317" customFormat="1" ht="23.25" customHeight="1" x14ac:dyDescent="0.15"/>
    <row r="241" s="317" customFormat="1" ht="23.25" customHeight="1" x14ac:dyDescent="0.15"/>
    <row r="242" s="317" customFormat="1" ht="23.25" customHeight="1" x14ac:dyDescent="0.15"/>
    <row r="243" s="317" customFormat="1" ht="23.25" customHeight="1" x14ac:dyDescent="0.15"/>
    <row r="244" s="317" customFormat="1" ht="14" customHeight="1" x14ac:dyDescent="0.15"/>
    <row r="245" s="317" customFormat="1" ht="14" customHeight="1" x14ac:dyDescent="0.15"/>
    <row r="246" s="317" customFormat="1" ht="14" customHeight="1" x14ac:dyDescent="0.15"/>
    <row r="247" s="317" customFormat="1" ht="14" customHeight="1" x14ac:dyDescent="0.15"/>
    <row r="248" s="317" customFormat="1" ht="14" customHeight="1" x14ac:dyDescent="0.15"/>
    <row r="249" s="317" customFormat="1" ht="14" customHeight="1" x14ac:dyDescent="0.15"/>
    <row r="250" s="317" customFormat="1" ht="14" customHeight="1" x14ac:dyDescent="0.15"/>
    <row r="251" s="317" customFormat="1" ht="14" customHeight="1" x14ac:dyDescent="0.15"/>
    <row r="252" s="317" customFormat="1" ht="14" customHeight="1" x14ac:dyDescent="0.15"/>
    <row r="253" s="317" customFormat="1" ht="14" customHeight="1" x14ac:dyDescent="0.15"/>
    <row r="254" s="317" customFormat="1" ht="14" customHeight="1" x14ac:dyDescent="0.15"/>
    <row r="255" s="317" customFormat="1" ht="14" customHeight="1" x14ac:dyDescent="0.15"/>
    <row r="256" s="317" customFormat="1" ht="14" customHeight="1" x14ac:dyDescent="0.15"/>
    <row r="257" s="317" customFormat="1" ht="14" customHeight="1" x14ac:dyDescent="0.15"/>
    <row r="258" s="317" customFormat="1" ht="14" customHeight="1" x14ac:dyDescent="0.15"/>
    <row r="259" s="317" customFormat="1" ht="14" customHeight="1" x14ac:dyDescent="0.15"/>
    <row r="260" s="317" customFormat="1" ht="14" customHeight="1" x14ac:dyDescent="0.15"/>
    <row r="261" s="317" customFormat="1" ht="14" customHeight="1" x14ac:dyDescent="0.15"/>
    <row r="262" s="317" customFormat="1" ht="14" customHeight="1" x14ac:dyDescent="0.15"/>
    <row r="263" s="317" customFormat="1" ht="14" customHeight="1" x14ac:dyDescent="0.15"/>
    <row r="264" s="317" customFormat="1" ht="14" customHeight="1" x14ac:dyDescent="0.15"/>
    <row r="265" s="317" customFormat="1" ht="14" customHeight="1" x14ac:dyDescent="0.15"/>
    <row r="266" s="317" customFormat="1" ht="14" customHeight="1" x14ac:dyDescent="0.15"/>
    <row r="267" s="317" customFormat="1" ht="14" customHeight="1" x14ac:dyDescent="0.15"/>
    <row r="268" s="317" customFormat="1" ht="14" customHeight="1" x14ac:dyDescent="0.15"/>
    <row r="269" s="317" customFormat="1" ht="14" customHeight="1" x14ac:dyDescent="0.15"/>
    <row r="270" s="317" customFormat="1" ht="14" customHeight="1" x14ac:dyDescent="0.15"/>
    <row r="271" s="317" customFormat="1" ht="14" customHeight="1" x14ac:dyDescent="0.15"/>
    <row r="272" s="317" customFormat="1" ht="14" customHeight="1" x14ac:dyDescent="0.15"/>
    <row r="273" s="317" customFormat="1" ht="14" customHeight="1" x14ac:dyDescent="0.15"/>
    <row r="274" s="317" customFormat="1" ht="14" customHeight="1" x14ac:dyDescent="0.15"/>
    <row r="275" s="317" customFormat="1" ht="14" customHeight="1" x14ac:dyDescent="0.15"/>
    <row r="276" s="317" customFormat="1" ht="14" customHeight="1" x14ac:dyDescent="0.15"/>
    <row r="277" s="317" customFormat="1" ht="14" customHeight="1" x14ac:dyDescent="0.15"/>
    <row r="278" s="317" customFormat="1" ht="14" customHeight="1" x14ac:dyDescent="0.15"/>
    <row r="279" s="317" customFormat="1" ht="14" customHeight="1" x14ac:dyDescent="0.15"/>
    <row r="280" s="317" customFormat="1" ht="14" customHeight="1" x14ac:dyDescent="0.15"/>
    <row r="281" s="317" customFormat="1" ht="14" customHeight="1" x14ac:dyDescent="0.15"/>
    <row r="282" s="317" customFormat="1" ht="14" customHeight="1" x14ac:dyDescent="0.15"/>
    <row r="283" s="317" customFormat="1" ht="14" customHeight="1" x14ac:dyDescent="0.15"/>
    <row r="284" s="317" customFormat="1" ht="14" customHeight="1" x14ac:dyDescent="0.15"/>
    <row r="285" s="317" customFormat="1" ht="14" customHeight="1" x14ac:dyDescent="0.15"/>
    <row r="286" s="317" customFormat="1" ht="14" customHeight="1" x14ac:dyDescent="0.15"/>
    <row r="287" s="317" customFormat="1" ht="14" customHeight="1" x14ac:dyDescent="0.15"/>
    <row r="288" s="317" customFormat="1" ht="14" customHeight="1" x14ac:dyDescent="0.15"/>
    <row r="289" s="317" customFormat="1" ht="14" customHeight="1" x14ac:dyDescent="0.15"/>
    <row r="290" s="317" customFormat="1" ht="14" customHeight="1" x14ac:dyDescent="0.15"/>
    <row r="291" s="317" customFormat="1" ht="14" customHeight="1" x14ac:dyDescent="0.15"/>
    <row r="292" s="317" customFormat="1" ht="14" customHeight="1" x14ac:dyDescent="0.15"/>
    <row r="293" s="317" customFormat="1" ht="14" customHeight="1" x14ac:dyDescent="0.15"/>
    <row r="294" s="317" customFormat="1" ht="14" customHeight="1" x14ac:dyDescent="0.15"/>
    <row r="295" s="317" customFormat="1" ht="14" customHeight="1" x14ac:dyDescent="0.15"/>
    <row r="296" s="317" customFormat="1" ht="14" customHeight="1" x14ac:dyDescent="0.15"/>
    <row r="297" s="317" customFormat="1" ht="14" customHeight="1" x14ac:dyDescent="0.15"/>
    <row r="298" s="317" customFormat="1" ht="14" customHeight="1" x14ac:dyDescent="0.15"/>
    <row r="299" s="317" customFormat="1" ht="14" customHeight="1" x14ac:dyDescent="0.15"/>
    <row r="300" s="317" customFormat="1" ht="14" customHeight="1" x14ac:dyDescent="0.15"/>
    <row r="301" s="317" customFormat="1" ht="14" customHeight="1" x14ac:dyDescent="0.15"/>
    <row r="302" s="317" customFormat="1" ht="14" customHeight="1" x14ac:dyDescent="0.15"/>
    <row r="303" s="317" customFormat="1" ht="14" customHeight="1" x14ac:dyDescent="0.15"/>
    <row r="304" s="317" customFormat="1" ht="14" customHeight="1" x14ac:dyDescent="0.15"/>
    <row r="305" s="317" customFormat="1" ht="14" customHeight="1" x14ac:dyDescent="0.15"/>
    <row r="306" s="317" customFormat="1" ht="14" customHeight="1" x14ac:dyDescent="0.15"/>
    <row r="307" s="317" customFormat="1" ht="14" customHeight="1" x14ac:dyDescent="0.15"/>
    <row r="308" s="317" customFormat="1" ht="14" customHeight="1" x14ac:dyDescent="0.15"/>
    <row r="309" s="317" customFormat="1" ht="14" customHeight="1" x14ac:dyDescent="0.15"/>
    <row r="310" s="317" customFormat="1" ht="14" customHeight="1" x14ac:dyDescent="0.15"/>
    <row r="311" s="317" customFormat="1" ht="14" customHeight="1" x14ac:dyDescent="0.15"/>
    <row r="312" s="317" customFormat="1" ht="14" customHeight="1" x14ac:dyDescent="0.15"/>
    <row r="313" s="317" customFormat="1" ht="14" customHeight="1" x14ac:dyDescent="0.15"/>
    <row r="314" s="317" customFormat="1" ht="14" customHeight="1" x14ac:dyDescent="0.15"/>
    <row r="315" s="317" customFormat="1" ht="14" customHeight="1" x14ac:dyDescent="0.15"/>
    <row r="316" s="317" customFormat="1" ht="14" customHeight="1" x14ac:dyDescent="0.15"/>
    <row r="317" s="317" customFormat="1" ht="14" customHeight="1" x14ac:dyDescent="0.15"/>
    <row r="318" s="317" customFormat="1" ht="14" customHeight="1" x14ac:dyDescent="0.15"/>
    <row r="319" s="317" customFormat="1" ht="14" customHeight="1" x14ac:dyDescent="0.15"/>
    <row r="320" s="317" customFormat="1" ht="14" customHeight="1" x14ac:dyDescent="0.15"/>
    <row r="321" s="317" customFormat="1" ht="14" customHeight="1" x14ac:dyDescent="0.15"/>
    <row r="322" s="317" customFormat="1" ht="14" customHeight="1" x14ac:dyDescent="0.15"/>
    <row r="323" s="317" customFormat="1" ht="14" customHeight="1" x14ac:dyDescent="0.15"/>
    <row r="324" s="317" customFormat="1" ht="14" customHeight="1" x14ac:dyDescent="0.15"/>
    <row r="325" s="317" customFormat="1" ht="14" customHeight="1" x14ac:dyDescent="0.15"/>
    <row r="326" s="317" customFormat="1" ht="14" customHeight="1" x14ac:dyDescent="0.15"/>
    <row r="327" s="317" customFormat="1" ht="14" customHeight="1" x14ac:dyDescent="0.15"/>
    <row r="328" s="317" customFormat="1" ht="14" customHeight="1" x14ac:dyDescent="0.15"/>
    <row r="329" s="317" customFormat="1" ht="14" customHeight="1" x14ac:dyDescent="0.15"/>
    <row r="330" s="317" customFormat="1" ht="14" customHeight="1" x14ac:dyDescent="0.15"/>
    <row r="331" s="317" customFormat="1" ht="14" customHeight="1" x14ac:dyDescent="0.15"/>
    <row r="332" s="317" customFormat="1" ht="14" customHeight="1" x14ac:dyDescent="0.15"/>
    <row r="333" s="317" customFormat="1" ht="14" customHeight="1" x14ac:dyDescent="0.15"/>
    <row r="334" s="317" customFormat="1" ht="14" customHeight="1" x14ac:dyDescent="0.15"/>
    <row r="335" s="317" customFormat="1" ht="14" customHeight="1" x14ac:dyDescent="0.15"/>
    <row r="336" s="317" customFormat="1" ht="14" customHeight="1" x14ac:dyDescent="0.15"/>
    <row r="337" s="317" customFormat="1" ht="14" customHeight="1" x14ac:dyDescent="0.15"/>
    <row r="338" s="317" customFormat="1" ht="14" customHeight="1" x14ac:dyDescent="0.15"/>
    <row r="339" s="317" customFormat="1" ht="14" customHeight="1" x14ac:dyDescent="0.15"/>
    <row r="340" s="317" customFormat="1" ht="14" customHeight="1" x14ac:dyDescent="0.15"/>
    <row r="341" s="317" customFormat="1" ht="14" customHeight="1" x14ac:dyDescent="0.15"/>
    <row r="342" s="317" customFormat="1" ht="14" customHeight="1" x14ac:dyDescent="0.15"/>
    <row r="343" s="317" customFormat="1" ht="14" customHeight="1" x14ac:dyDescent="0.15"/>
    <row r="344" s="317" customFormat="1" ht="14" customHeight="1" x14ac:dyDescent="0.15"/>
    <row r="345" s="317" customFormat="1" ht="14" customHeight="1" x14ac:dyDescent="0.15"/>
    <row r="346" s="317" customFormat="1" ht="14" customHeight="1" x14ac:dyDescent="0.15"/>
    <row r="347" s="317" customFormat="1" ht="14" customHeight="1" x14ac:dyDescent="0.15"/>
    <row r="348" s="317" customFormat="1" ht="14" customHeight="1" x14ac:dyDescent="0.15"/>
    <row r="349" s="317" customFormat="1" ht="14" customHeight="1" x14ac:dyDescent="0.15"/>
    <row r="350" s="317" customFormat="1" ht="14" customHeight="1" x14ac:dyDescent="0.15"/>
    <row r="351" s="317" customFormat="1" ht="14" customHeight="1" x14ac:dyDescent="0.15"/>
    <row r="352" s="317" customFormat="1" ht="14" customHeight="1" x14ac:dyDescent="0.15"/>
    <row r="353" s="317" customFormat="1" ht="14" customHeight="1" x14ac:dyDescent="0.15"/>
    <row r="354" s="317" customFormat="1" ht="14" customHeight="1" x14ac:dyDescent="0.15"/>
    <row r="355" s="317" customFormat="1" ht="14" customHeight="1" x14ac:dyDescent="0.15"/>
    <row r="356" s="317" customFormat="1" ht="14" customHeight="1" x14ac:dyDescent="0.15"/>
    <row r="357" s="317" customFormat="1" ht="14" customHeight="1" x14ac:dyDescent="0.15"/>
    <row r="358" s="317" customFormat="1" ht="14" customHeight="1" x14ac:dyDescent="0.15"/>
    <row r="359" s="317" customFormat="1" ht="14" customHeight="1" x14ac:dyDescent="0.15"/>
    <row r="360" s="317" customFormat="1" ht="14" customHeight="1" x14ac:dyDescent="0.15"/>
    <row r="361" s="317" customFormat="1" ht="14" customHeight="1" x14ac:dyDescent="0.15"/>
    <row r="362" s="317" customFormat="1" ht="14" customHeight="1" x14ac:dyDescent="0.15"/>
    <row r="363" s="317" customFormat="1" ht="14" customHeight="1" x14ac:dyDescent="0.15"/>
    <row r="364" s="317" customFormat="1" ht="14" customHeight="1" x14ac:dyDescent="0.15"/>
    <row r="365" s="317" customFormat="1" ht="14" customHeight="1" x14ac:dyDescent="0.15"/>
    <row r="366" s="317" customFormat="1" ht="14" customHeight="1" x14ac:dyDescent="0.15"/>
    <row r="367" s="317" customFormat="1" ht="14" customHeight="1" x14ac:dyDescent="0.15"/>
    <row r="368" s="317" customFormat="1" ht="14" customHeight="1" x14ac:dyDescent="0.15"/>
    <row r="369" s="317" customFormat="1" ht="14" customHeight="1" x14ac:dyDescent="0.15"/>
    <row r="370" s="317" customFormat="1" ht="14" customHeight="1" x14ac:dyDescent="0.15"/>
    <row r="371" s="317" customFormat="1" ht="14" customHeight="1" x14ac:dyDescent="0.15"/>
    <row r="372" s="317" customFormat="1" ht="14" customHeight="1" x14ac:dyDescent="0.15"/>
    <row r="373" s="317" customFormat="1" ht="14" customHeight="1" x14ac:dyDescent="0.15"/>
    <row r="374" s="317" customFormat="1" ht="14" customHeight="1" x14ac:dyDescent="0.15"/>
    <row r="375" s="317" customFormat="1" ht="14" customHeight="1" x14ac:dyDescent="0.15"/>
    <row r="376" s="317" customFormat="1" ht="14" customHeight="1" x14ac:dyDescent="0.15"/>
    <row r="377" s="317" customFormat="1" ht="14" customHeight="1" x14ac:dyDescent="0.15"/>
    <row r="378" s="317" customFormat="1" ht="14" customHeight="1" x14ac:dyDescent="0.15"/>
    <row r="379" s="317" customFormat="1" ht="14" customHeight="1" x14ac:dyDescent="0.15"/>
    <row r="380" s="317" customFormat="1" ht="14" customHeight="1" x14ac:dyDescent="0.15"/>
    <row r="381" s="317" customFormat="1" ht="14" customHeight="1" x14ac:dyDescent="0.15"/>
    <row r="382" s="317" customFormat="1" ht="14" customHeight="1" x14ac:dyDescent="0.15"/>
    <row r="383" s="317" customFormat="1" ht="14" customHeight="1" x14ac:dyDescent="0.15"/>
    <row r="384" s="317" customFormat="1" ht="14" customHeight="1" x14ac:dyDescent="0.15"/>
    <row r="385" s="317" customFormat="1" ht="14" customHeight="1" x14ac:dyDescent="0.15"/>
    <row r="386" s="317" customFormat="1" ht="14" customHeight="1" x14ac:dyDescent="0.15"/>
    <row r="387" s="317" customFormat="1" ht="14" customHeight="1" x14ac:dyDescent="0.15"/>
    <row r="388" s="317" customFormat="1" ht="14" customHeight="1" x14ac:dyDescent="0.15"/>
    <row r="389" s="317" customFormat="1" ht="14" customHeight="1" x14ac:dyDescent="0.15"/>
    <row r="390" s="317" customFormat="1" ht="14" customHeight="1" x14ac:dyDescent="0.15"/>
    <row r="391" s="317" customFormat="1" ht="14" customHeight="1" x14ac:dyDescent="0.15"/>
    <row r="392" s="317" customFormat="1" ht="14" customHeight="1" x14ac:dyDescent="0.15"/>
    <row r="393" s="317" customFormat="1" ht="14" customHeight="1" x14ac:dyDescent="0.15"/>
    <row r="394" s="317" customFormat="1" ht="14" customHeight="1" x14ac:dyDescent="0.15"/>
    <row r="395" s="317" customFormat="1" ht="14" customHeight="1" x14ac:dyDescent="0.15"/>
    <row r="396" s="317" customFormat="1" ht="14" customHeight="1" x14ac:dyDescent="0.15"/>
    <row r="397" s="317" customFormat="1" ht="14" customHeight="1" x14ac:dyDescent="0.15"/>
    <row r="398" s="317" customFormat="1" ht="14" customHeight="1" x14ac:dyDescent="0.15"/>
    <row r="399" s="317" customFormat="1" ht="14" customHeight="1" x14ac:dyDescent="0.15"/>
    <row r="400" s="317" customFormat="1" ht="14" customHeight="1" x14ac:dyDescent="0.15"/>
    <row r="401" s="317" customFormat="1" ht="14" customHeight="1" x14ac:dyDescent="0.15"/>
    <row r="402" s="317" customFormat="1" ht="14" customHeight="1" x14ac:dyDescent="0.15"/>
  </sheetData>
  <sheetProtection algorithmName="SHA-512" hashValue="6ib+mBkCm8ppcUKPxcgSwbeGqsJWi/YFaAeIR6Wq8MG+JARiBnFEtZkeToIBTd4sBW8cjiD/I7kzk+hDFXD1SA==" saltValue="gMzOXAnBRJ9P2jZoh4GENA==" spinCount="100000" sheet="1" objects="1" scenarios="1" selectLockedCells="1"/>
  <mergeCells count="33">
    <mergeCell ref="B8:H10"/>
    <mergeCell ref="L50:W50"/>
    <mergeCell ref="L52:W52"/>
    <mergeCell ref="D38:H38"/>
    <mergeCell ref="D40:H40"/>
    <mergeCell ref="B13:C13"/>
    <mergeCell ref="B46:C46"/>
    <mergeCell ref="B38:C38"/>
    <mergeCell ref="B40:C40"/>
    <mergeCell ref="B39:C39"/>
    <mergeCell ref="L20:M20"/>
    <mergeCell ref="J24:K24"/>
    <mergeCell ref="G36:H36"/>
    <mergeCell ref="B26:C26"/>
    <mergeCell ref="E12:H12"/>
    <mergeCell ref="B12:D12"/>
    <mergeCell ref="B14:C14"/>
    <mergeCell ref="D16:H16"/>
    <mergeCell ref="B29:D29"/>
    <mergeCell ref="G18:H18"/>
    <mergeCell ref="F24:H24"/>
    <mergeCell ref="E56:H56"/>
    <mergeCell ref="G47:H47"/>
    <mergeCell ref="B53:E53"/>
    <mergeCell ref="F26:H26"/>
    <mergeCell ref="E60:H60"/>
    <mergeCell ref="B30:E30"/>
    <mergeCell ref="B32:E32"/>
    <mergeCell ref="E42:H42"/>
    <mergeCell ref="B43:D43"/>
    <mergeCell ref="B44:D44"/>
    <mergeCell ref="F50:H50"/>
    <mergeCell ref="F52:H52"/>
  </mergeCells>
  <phoneticPr fontId="0" type="noConversion"/>
  <dataValidations xWindow="1523" yWindow="494" count="6">
    <dataValidation type="textLength" allowBlank="1" showInputMessage="1" showErrorMessage="1" promptTitle="Attention à la saisie du texte" prompt="Vous ne pouvez saisir plus de 255 caractères dans ce champ modifier ou supprimer avant validation" sqref="N32:O33" xr:uid="{00000000-0002-0000-0100-000000000000}">
      <formula1>0</formula1>
      <formula2>255</formula2>
    </dataValidation>
    <dataValidation type="textLength" allowBlank="1" showInputMessage="1" showErrorMessage="1" promptTitle="Attention à la saisie du texte" prompt="Vous ne pouvez saisir plus de 15 caractères dans ce champ modifier ou supprimer avant validation" sqref="D26:D27" xr:uid="{00000000-0002-0000-0100-000001000000}">
      <formula1>0</formula1>
      <formula2>15</formula2>
    </dataValidation>
    <dataValidation type="decimal" allowBlank="1" showInputMessage="1" showErrorMessage="1" error="Veuillez saisir un montant numérique" prompt="Saisissez le montant de la valeur globale du patrimoine en euros" sqref="G54:G55 G58:G59" xr:uid="{00000000-0002-0000-0100-000002000000}">
      <formula1>0</formula1>
      <formula2>10000000000</formula2>
    </dataValidation>
    <dataValidation type="custom" allowBlank="1" showInputMessage="1" showErrorMessage="1" sqref="G62" xr:uid="{00000000-0002-0000-0100-000003000000}">
      <formula1>G54+G58</formula1>
    </dataValidation>
    <dataValidation type="whole" errorStyle="information" allowBlank="1" showInputMessage="1" showErrorMessage="1" error="Veuillez saisir un nombre entier." promptTitle="Nombre de salariés" prompt="Veuillez saisir un nombre entier." sqref="E44" xr:uid="{00000000-0002-0000-0100-000004000000}">
      <formula1>0</formula1>
      <formula2>10000</formula2>
    </dataValidation>
    <dataValidation type="date" allowBlank="1" showInputMessage="1" showErrorMessage="1" sqref="E14" xr:uid="{00000000-0002-0000-0100-000005000000}">
      <formula1>1</formula1>
      <formula2>409438</formula2>
    </dataValidation>
  </dataValidations>
  <pageMargins left="0" right="0" top="0" bottom="0" header="0" footer="0"/>
  <pageSetup paperSize="9" scale="70" fitToWidth="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3</xdr:col>
                    <xdr:colOff>254000</xdr:colOff>
                    <xdr:row>25</xdr:row>
                    <xdr:rowOff>63500</xdr:rowOff>
                  </from>
                  <to>
                    <xdr:col>4</xdr:col>
                    <xdr:colOff>444500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4</xdr:col>
                    <xdr:colOff>1003300</xdr:colOff>
                    <xdr:row>46</xdr:row>
                    <xdr:rowOff>25400</xdr:rowOff>
                  </from>
                  <to>
                    <xdr:col>5</xdr:col>
                    <xdr:colOff>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5</xdr:col>
                    <xdr:colOff>558800</xdr:colOff>
                    <xdr:row>46</xdr:row>
                    <xdr:rowOff>25400</xdr:rowOff>
                  </from>
                  <to>
                    <xdr:col>5</xdr:col>
                    <xdr:colOff>1130300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4</xdr:col>
                    <xdr:colOff>990600</xdr:colOff>
                    <xdr:row>47</xdr:row>
                    <xdr:rowOff>50800</xdr:rowOff>
                  </from>
                  <to>
                    <xdr:col>5</xdr:col>
                    <xdr:colOff>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5</xdr:col>
                    <xdr:colOff>546100</xdr:colOff>
                    <xdr:row>47</xdr:row>
                    <xdr:rowOff>63500</xdr:rowOff>
                  </from>
                  <to>
                    <xdr:col>5</xdr:col>
                    <xdr:colOff>1054100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4</xdr:col>
                    <xdr:colOff>12700</xdr:colOff>
                    <xdr:row>42</xdr:row>
                    <xdr:rowOff>76200</xdr:rowOff>
                  </from>
                  <to>
                    <xdr:col>4</xdr:col>
                    <xdr:colOff>533400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4</xdr:col>
                    <xdr:colOff>889000</xdr:colOff>
                    <xdr:row>42</xdr:row>
                    <xdr:rowOff>63500</xdr:rowOff>
                  </from>
                  <to>
                    <xdr:col>5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Label 1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190500</xdr:rowOff>
                  </from>
                  <to>
                    <xdr:col>4</xdr:col>
                    <xdr:colOff>25400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Label 17">
              <controlPr defaultSize="0" autoFill="0" autoLine="0" autoPict="0">
                <anchor moveWithCells="1">
                  <from>
                    <xdr:col>1</xdr:col>
                    <xdr:colOff>12700</xdr:colOff>
                    <xdr:row>13</xdr:row>
                    <xdr:rowOff>203200</xdr:rowOff>
                  </from>
                  <to>
                    <xdr:col>2</xdr:col>
                    <xdr:colOff>571500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Label 21">
              <controlPr defaultSize="0" autoFill="0" autoLine="0" autoPict="0">
                <anchor moveWithCells="1">
                  <from>
                    <xdr:col>1</xdr:col>
                    <xdr:colOff>25400</xdr:colOff>
                    <xdr:row>15</xdr:row>
                    <xdr:rowOff>177800</xdr:rowOff>
                  </from>
                  <to>
                    <xdr:col>3</xdr:col>
                    <xdr:colOff>25400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Label 23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25400</xdr:rowOff>
                  </from>
                  <to>
                    <xdr:col>4</xdr:col>
                    <xdr:colOff>355600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5" name="Label 25">
              <controlPr defaultSize="0" autoFill="0" autoLine="0" autoPict="0">
                <anchor moveWithCells="1">
                  <from>
                    <xdr:col>1</xdr:col>
                    <xdr:colOff>12700</xdr:colOff>
                    <xdr:row>25</xdr:row>
                    <xdr:rowOff>190500</xdr:rowOff>
                  </from>
                  <to>
                    <xdr:col>3</xdr:col>
                    <xdr:colOff>254000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6" name="Drop Down 26">
              <controlPr defaultSize="0" autoLine="0" autoPict="0">
                <anchor moveWithCells="1">
                  <from>
                    <xdr:col>4</xdr:col>
                    <xdr:colOff>177800</xdr:colOff>
                    <xdr:row>35</xdr:row>
                    <xdr:rowOff>101600</xdr:rowOff>
                  </from>
                  <to>
                    <xdr:col>5</xdr:col>
                    <xdr:colOff>1193800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7" name="Label 29">
              <controlPr defaultSize="0" autoFill="0" autoLine="0" autoPict="0">
                <anchor moveWithCells="1">
                  <from>
                    <xdr:col>16384</xdr:col>
                    <xdr:colOff>0</xdr:colOff>
                    <xdr:row>1048575</xdr:row>
                    <xdr:rowOff>177800</xdr:rowOff>
                  </from>
                  <to>
                    <xdr:col>16384</xdr:col>
                    <xdr:colOff>0</xdr:colOff>
                    <xdr:row>1048575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8" name="Label 31">
              <controlPr defaultSize="0" autoFill="0" autoLine="0" autoPict="0">
                <anchor moveWithCells="1">
                  <from>
                    <xdr:col>1</xdr:col>
                    <xdr:colOff>12700</xdr:colOff>
                    <xdr:row>37</xdr:row>
                    <xdr:rowOff>215900</xdr:rowOff>
                  </from>
                  <to>
                    <xdr:col>2</xdr:col>
                    <xdr:colOff>1181100</xdr:colOff>
                    <xdr:row>38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9" name="Label 3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0" name="Label 33">
              <controlPr defaultSize="0" autoFill="0" autoLine="0" autoPict="0">
                <anchor moveWithCells="1">
                  <from>
                    <xdr:col>0</xdr:col>
                    <xdr:colOff>101600</xdr:colOff>
                    <xdr:row>52</xdr:row>
                    <xdr:rowOff>279400</xdr:rowOff>
                  </from>
                  <to>
                    <xdr:col>2</xdr:col>
                    <xdr:colOff>863600</xdr:colOff>
                    <xdr:row>53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Drop Down 42">
              <controlPr locked="0" defaultSize="0" autoLine="0" autoPict="0">
                <anchor moveWithCells="1">
                  <from>
                    <xdr:col>5</xdr:col>
                    <xdr:colOff>0</xdr:colOff>
                    <xdr:row>22</xdr:row>
                    <xdr:rowOff>114300</xdr:rowOff>
                  </from>
                  <to>
                    <xdr:col>7</xdr:col>
                    <xdr:colOff>1054100</xdr:colOff>
                    <xdr:row>22</xdr:row>
                    <xdr:rowOff>368300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F3A44AF-EB3B-4646-B766-9C90F75D3542}">
            <xm:f>(Source!$K$23=TRUE)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H28 F28 F26:H26</xm:sqref>
        </x14:conditionalFormatting>
        <x14:conditionalFormatting xmlns:xm="http://schemas.microsoft.com/office/excel/2006/main">
          <x14:cfRule type="expression" priority="6" id="{E5B87172-6DC1-4A37-ACEA-42CE65B223DF}">
            <xm:f>OR((Source!$K$15=1),(Source!$K$15=2))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F24:H24</xm:sqref>
        </x14:conditionalFormatting>
        <x14:conditionalFormatting xmlns:xm="http://schemas.microsoft.com/office/excel/2006/main">
          <x14:cfRule type="expression" priority="5" id="{703F55B8-2E58-4AED-8594-4B86C60C2E38}">
            <xm:f>(Source!$Q$15&lt;&gt;6)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G36:H36</xm:sqref>
        </x14:conditionalFormatting>
        <x14:conditionalFormatting xmlns:xm="http://schemas.microsoft.com/office/excel/2006/main">
          <x14:cfRule type="expression" priority="2" id="{B233F2B4-F955-490E-A559-654E767A7784}">
            <xm:f>Import!$BD$2=-1</xm:f>
            <x14:dxf>
              <font>
                <color theme="3"/>
              </font>
              <fill>
                <patternFill>
                  <bgColor theme="4" tint="0.79998168889431442"/>
                </patternFill>
              </fill>
            </x14:dxf>
          </x14:cfRule>
          <xm:sqref>G47:H47</xm:sqref>
        </x14:conditionalFormatting>
        <x14:conditionalFormatting xmlns:xm="http://schemas.microsoft.com/office/excel/2006/main">
          <x14:cfRule type="expression" priority="1" id="{67319B3B-D33E-4F9A-A615-76AC871DADD2}">
            <xm:f>(Source!$K$23=TRUE)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23" yWindow="494" count="1">
        <x14:dataValidation type="custom" allowBlank="1" showInputMessage="1" showErrorMessage="1" xr:uid="{00000000-0002-0000-0100-000006000000}">
          <x14:formula1>
            <xm:f>Source!K26=FALSE</xm:f>
          </x14:formula1>
          <xm:sqref>F26:H26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theme="3"/>
  </sheetPr>
  <dimension ref="A1:Z513"/>
  <sheetViews>
    <sheetView showGridLines="0" showRowColHeaders="0" topLeftCell="A13" zoomScaleNormal="100" workbookViewId="0">
      <selection activeCell="F16" sqref="F16"/>
    </sheetView>
  </sheetViews>
  <sheetFormatPr baseColWidth="10" defaultColWidth="11.5" defaultRowHeight="14" customHeight="1" x14ac:dyDescent="0.15"/>
  <cols>
    <col min="1" max="1" width="1.6640625" style="1" customWidth="1"/>
    <col min="2" max="2" width="13.33203125" style="1" customWidth="1"/>
    <col min="3" max="3" width="13.1640625" style="1" customWidth="1"/>
    <col min="4" max="4" width="17.1640625" style="1" customWidth="1"/>
    <col min="5" max="5" width="31.33203125" style="1" customWidth="1"/>
    <col min="6" max="6" width="16.83203125" style="1" customWidth="1"/>
    <col min="7" max="7" width="13.1640625" style="1" customWidth="1"/>
    <col min="8" max="8" width="28.83203125" style="1" customWidth="1"/>
    <col min="9" max="9" width="22.5" style="1" customWidth="1"/>
    <col min="10" max="10" width="18.5" style="1" customWidth="1"/>
    <col min="11" max="11" width="9.5" style="1" customWidth="1"/>
    <col min="12" max="12" width="26" style="1" customWidth="1"/>
    <col min="13" max="13" width="21.5" style="1" customWidth="1"/>
    <col min="14" max="14" width="37.33203125" style="1" customWidth="1"/>
    <col min="15" max="15" width="18.6640625" style="1" customWidth="1"/>
    <col min="16" max="16384" width="11.5" style="1"/>
  </cols>
  <sheetData>
    <row r="1" spans="1:26" ht="14" customHeight="1" x14ac:dyDescent="0.15">
      <c r="B1" s="3">
        <f>VLOOKUP(Source!B14,Source!A16:G114,4,FALSE)</f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6"/>
      <c r="O1" s="10"/>
      <c r="P1" s="10"/>
      <c r="Q1" s="6"/>
      <c r="R1" s="6"/>
      <c r="S1" s="6"/>
      <c r="T1" s="6"/>
      <c r="U1" s="6"/>
      <c r="V1" s="6"/>
      <c r="W1" s="6"/>
      <c r="X1" s="6"/>
      <c r="Y1" s="6"/>
      <c r="Z1" s="5"/>
    </row>
    <row r="2" spans="1:26" ht="14" customHeight="1" x14ac:dyDescent="0.15">
      <c r="N2" s="6"/>
      <c r="O2" s="12">
        <v>0</v>
      </c>
      <c r="P2" s="13"/>
      <c r="Q2" s="13"/>
      <c r="R2" s="13"/>
      <c r="S2" s="13"/>
      <c r="T2" s="13"/>
      <c r="U2" s="13"/>
      <c r="V2" s="13"/>
      <c r="W2" s="12"/>
      <c r="X2" s="12"/>
      <c r="Y2" s="12"/>
      <c r="Z2" s="9"/>
    </row>
    <row r="3" spans="1:26" ht="14" customHeight="1" x14ac:dyDescent="0.2">
      <c r="N3" s="6"/>
      <c r="O3" s="12">
        <v>1</v>
      </c>
      <c r="P3" s="12" t="s">
        <v>3</v>
      </c>
      <c r="Q3" s="12" t="s">
        <v>4</v>
      </c>
      <c r="R3" s="12"/>
      <c r="S3" s="12"/>
      <c r="T3" s="12" t="s">
        <v>5</v>
      </c>
      <c r="U3" s="12" t="s">
        <v>6</v>
      </c>
      <c r="V3" s="14" t="s">
        <v>7</v>
      </c>
      <c r="W3" s="12"/>
      <c r="X3" s="12"/>
      <c r="Y3" s="12"/>
      <c r="Z3" s="9"/>
    </row>
    <row r="4" spans="1:26" s="11" customFormat="1" ht="14" customHeight="1" x14ac:dyDescent="0.15">
      <c r="A4" s="69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6" s="2" customFormat="1" ht="14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"/>
      <c r="O5" s="9"/>
    </row>
    <row r="6" spans="1:26" s="17" customFormat="1" ht="14" customHeight="1" x14ac:dyDescent="0.2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</row>
    <row r="7" spans="1:26" s="22" customFormat="1" ht="12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0"/>
    </row>
    <row r="8" spans="1:26" s="26" customFormat="1" ht="24" customHeight="1" x14ac:dyDescent="0.15">
      <c r="B8" s="107" t="s">
        <v>31</v>
      </c>
      <c r="C8" s="456" t="str">
        <f>IF(Source!B14=1,'Fiche de Renseignements'!G18,VLOOKUP(Source!B14,Source!A16:G135,3,FALSE))</f>
        <v/>
      </c>
      <c r="D8" s="560"/>
      <c r="E8" s="457"/>
      <c r="F8" s="27"/>
      <c r="G8" s="27"/>
      <c r="H8" s="27"/>
      <c r="I8" s="27"/>
      <c r="J8" s="27"/>
      <c r="K8" s="28" t="s">
        <v>30</v>
      </c>
      <c r="L8" s="392"/>
      <c r="M8" s="27"/>
      <c r="N8" s="27"/>
      <c r="O8" s="27"/>
    </row>
    <row r="9" spans="1:26" s="26" customFormat="1" ht="6.75" customHeight="1" x14ac:dyDescent="0.15">
      <c r="B9" s="108"/>
      <c r="C9" s="108"/>
      <c r="D9" s="108"/>
      <c r="E9" s="108"/>
      <c r="N9" s="27"/>
      <c r="O9" s="27"/>
    </row>
    <row r="10" spans="1:26" s="26" customFormat="1" ht="24" customHeight="1" x14ac:dyDescent="0.15">
      <c r="B10" s="107" t="s">
        <v>475</v>
      </c>
      <c r="C10" s="456" t="str">
        <f>IF(Source!B14=1,'Fiche de Renseignements'!E18,VLOOKUP(Source!B14,Source!A16:G135,4,FALSE))</f>
        <v/>
      </c>
      <c r="D10" s="560"/>
      <c r="E10" s="457"/>
      <c r="F10" s="564" t="s">
        <v>32</v>
      </c>
      <c r="G10" s="564"/>
      <c r="H10" s="456" t="str">
        <f>IF(Source!B14=1,'Fiche de Renseignements'!E12,VLOOKUP(Source!B14,Source!A16:D135,2,FALSE))</f>
        <v/>
      </c>
      <c r="I10" s="560"/>
      <c r="J10" s="560"/>
      <c r="K10" s="560"/>
      <c r="L10" s="457"/>
      <c r="N10" s="27"/>
      <c r="O10" s="27"/>
    </row>
    <row r="11" spans="1:26" s="22" customFormat="1" ht="12" customHeight="1" x14ac:dyDescent="0.2">
      <c r="F11" s="23"/>
      <c r="G11" s="23"/>
      <c r="N11" s="20"/>
      <c r="O11" s="20"/>
    </row>
    <row r="12" spans="1:26" s="22" customFormat="1" ht="21.75" customHeight="1" x14ac:dyDescent="0.2">
      <c r="B12" s="561" t="str">
        <f>"COMPTE RENDU FINANCIER DE L'EXERCICE "&amp; (Source!C14-1) &amp; " arrêté au 31/12/"&amp; (Source!C14-1) &amp; ""</f>
        <v>COMPTE RENDU FINANCIER DE L'EXERCICE 2020 arrêté au 31/12/2020</v>
      </c>
      <c r="C12" s="561"/>
      <c r="D12" s="561"/>
      <c r="E12" s="561"/>
      <c r="F12" s="561"/>
      <c r="G12" s="561"/>
      <c r="H12" s="561"/>
      <c r="I12" s="561"/>
      <c r="J12" s="561"/>
      <c r="K12" s="561"/>
      <c r="L12" s="561"/>
      <c r="N12" s="20"/>
      <c r="O12" s="20"/>
    </row>
    <row r="13" spans="1:26" s="22" customFormat="1" ht="12" customHeight="1" x14ac:dyDescent="0.2">
      <c r="C13" s="563"/>
      <c r="D13" s="563"/>
      <c r="E13" s="563"/>
      <c r="F13" s="563"/>
      <c r="G13" s="563"/>
      <c r="H13" s="563"/>
      <c r="I13" s="563"/>
      <c r="J13" s="563"/>
      <c r="K13" s="563"/>
      <c r="L13" s="563"/>
      <c r="N13" s="20"/>
      <c r="O13" s="20"/>
    </row>
    <row r="14" spans="1:26" s="57" customFormat="1" ht="24" customHeight="1" x14ac:dyDescent="0.2">
      <c r="B14" s="562" t="s">
        <v>78</v>
      </c>
      <c r="C14" s="562"/>
      <c r="D14" s="562"/>
      <c r="E14" s="562"/>
      <c r="F14" s="562"/>
      <c r="G14" s="88"/>
      <c r="H14" s="562" t="s">
        <v>476</v>
      </c>
      <c r="I14" s="562"/>
      <c r="J14" s="562"/>
      <c r="K14" s="88"/>
      <c r="L14" s="88"/>
      <c r="M14" s="58"/>
      <c r="N14" s="58"/>
      <c r="O14" s="58"/>
    </row>
    <row r="15" spans="1:26" s="57" customFormat="1" ht="6.75" customHeight="1" x14ac:dyDescent="0.2">
      <c r="C15" s="30"/>
      <c r="D15" s="59"/>
      <c r="E15" s="59"/>
      <c r="F15" s="59"/>
      <c r="G15" s="58"/>
      <c r="H15" s="59"/>
      <c r="I15" s="59"/>
      <c r="J15" s="59"/>
      <c r="K15" s="58"/>
      <c r="L15" s="58"/>
      <c r="M15" s="58"/>
      <c r="N15" s="58"/>
      <c r="O15" s="58"/>
    </row>
    <row r="16" spans="1:26" s="22" customFormat="1" ht="18.75" customHeight="1" x14ac:dyDescent="0.2">
      <c r="C16" s="30"/>
      <c r="D16" s="82" t="str">
        <f>"Excédent de l'année précédente " &amp;(Source!C14-2)</f>
        <v>Excédent de l'année précédente 2019</v>
      </c>
      <c r="E16" s="81"/>
      <c r="F16" s="390"/>
      <c r="G16" s="416"/>
      <c r="H16" s="82" t="str">
        <f>"Déficit de l'année précédente "&amp;(Source!C14-2)</f>
        <v>Déficit de l'année précédente 2019</v>
      </c>
      <c r="I16" s="81"/>
      <c r="J16" s="390"/>
      <c r="K16" s="31"/>
      <c r="L16" s="31"/>
    </row>
    <row r="17" spans="3:12" s="22" customFormat="1" ht="6.75" customHeight="1" x14ac:dyDescent="0.2">
      <c r="C17" s="30"/>
      <c r="D17" s="37"/>
      <c r="E17" s="37"/>
      <c r="F17" s="38"/>
      <c r="G17" s="416"/>
      <c r="H17" s="37"/>
      <c r="I17" s="37"/>
      <c r="J17" s="37"/>
      <c r="K17" s="31"/>
      <c r="L17" s="31"/>
    </row>
    <row r="18" spans="3:12" s="22" customFormat="1" ht="18.75" customHeight="1" x14ac:dyDescent="0.2">
      <c r="C18" s="30"/>
      <c r="D18" s="565"/>
      <c r="E18" s="566"/>
      <c r="F18" s="56" t="s">
        <v>79</v>
      </c>
      <c r="G18" s="413"/>
      <c r="H18" s="565"/>
      <c r="I18" s="567"/>
      <c r="J18" s="56" t="s">
        <v>79</v>
      </c>
      <c r="K18" s="31"/>
      <c r="L18" s="31"/>
    </row>
    <row r="19" spans="3:12" s="22" customFormat="1" ht="6.75" customHeight="1" x14ac:dyDescent="0.2">
      <c r="C19" s="30"/>
      <c r="D19" s="46"/>
      <c r="E19" s="46"/>
      <c r="F19" s="35"/>
      <c r="G19" s="413"/>
      <c r="H19" s="31"/>
      <c r="I19" s="31"/>
      <c r="J19" s="35"/>
      <c r="K19" s="31"/>
      <c r="L19" s="31"/>
    </row>
    <row r="20" spans="3:12" s="22" customFormat="1" ht="18.75" customHeight="1" x14ac:dyDescent="0.2">
      <c r="D20" s="554" t="s">
        <v>304</v>
      </c>
      <c r="E20" s="555"/>
      <c r="F20" s="62">
        <f>SUM(F21:F23)</f>
        <v>0</v>
      </c>
      <c r="G20" s="414"/>
      <c r="H20" s="554" t="s">
        <v>305</v>
      </c>
      <c r="I20" s="555"/>
      <c r="J20" s="64">
        <f>SUM(J21:J28)</f>
        <v>0</v>
      </c>
      <c r="K20" s="44"/>
      <c r="L20" s="31"/>
    </row>
    <row r="21" spans="3:12" s="22" customFormat="1" ht="18.75" customHeight="1" x14ac:dyDescent="0.2">
      <c r="D21" s="394" t="s">
        <v>87</v>
      </c>
      <c r="E21" s="90"/>
      <c r="F21" s="420">
        <v>0</v>
      </c>
      <c r="G21" s="414"/>
      <c r="H21" s="573" t="s">
        <v>89</v>
      </c>
      <c r="I21" s="574"/>
      <c r="J21" s="60">
        <v>0</v>
      </c>
      <c r="K21" s="31"/>
      <c r="L21" s="31"/>
    </row>
    <row r="22" spans="3:12" s="22" customFormat="1" ht="18.75" customHeight="1" x14ac:dyDescent="0.2">
      <c r="D22" s="111" t="s">
        <v>80</v>
      </c>
      <c r="E22" s="91"/>
      <c r="F22" s="418">
        <v>0</v>
      </c>
      <c r="G22" s="414"/>
      <c r="H22" s="573" t="s">
        <v>90</v>
      </c>
      <c r="I22" s="574"/>
      <c r="J22" s="60">
        <v>0</v>
      </c>
      <c r="K22" s="31"/>
      <c r="L22" s="31"/>
    </row>
    <row r="23" spans="3:12" s="22" customFormat="1" ht="18.75" customHeight="1" x14ac:dyDescent="0.2">
      <c r="D23" s="95" t="s">
        <v>88</v>
      </c>
      <c r="E23" s="92"/>
      <c r="F23" s="418">
        <v>0</v>
      </c>
      <c r="G23" s="414"/>
      <c r="H23" s="573" t="s">
        <v>91</v>
      </c>
      <c r="I23" s="574"/>
      <c r="J23" s="60">
        <v>0</v>
      </c>
      <c r="K23" s="31"/>
      <c r="L23" s="31"/>
    </row>
    <row r="24" spans="3:12" s="22" customFormat="1" ht="18.75" customHeight="1" x14ac:dyDescent="0.2">
      <c r="D24" s="549"/>
      <c r="E24" s="549"/>
      <c r="F24" s="425"/>
      <c r="G24" s="414"/>
      <c r="H24" s="111" t="s">
        <v>92</v>
      </c>
      <c r="I24" s="96"/>
      <c r="J24" s="60">
        <v>0</v>
      </c>
      <c r="K24" s="31"/>
      <c r="L24" s="31"/>
    </row>
    <row r="25" spans="3:12" s="22" customFormat="1" ht="18.75" customHeight="1" x14ac:dyDescent="0.2">
      <c r="D25" s="83" t="str">
        <f>"Dotations du  " &amp;(Source!K9)</f>
        <v>Dotations du  MEAE</v>
      </c>
      <c r="E25" s="84"/>
      <c r="F25" s="62">
        <f>SUM(F26:F27)</f>
        <v>0</v>
      </c>
      <c r="G25" s="414"/>
      <c r="H25" s="111" t="s">
        <v>306</v>
      </c>
      <c r="I25" s="97"/>
      <c r="J25" s="98"/>
      <c r="K25" s="55"/>
      <c r="L25" s="31"/>
    </row>
    <row r="26" spans="3:12" s="22" customFormat="1" ht="18.75" customHeight="1" x14ac:dyDescent="0.2">
      <c r="D26" s="77" t="str">
        <f>"Subvention annuelle du "&amp;(Source!K9)</f>
        <v>Subvention annuelle du MEAE</v>
      </c>
      <c r="E26" s="78"/>
      <c r="F26" s="418">
        <v>0</v>
      </c>
      <c r="G26" s="415"/>
      <c r="H26" s="406" t="s">
        <v>321</v>
      </c>
      <c r="I26" s="75"/>
      <c r="J26" s="60">
        <v>0</v>
      </c>
      <c r="K26" s="44"/>
      <c r="L26" s="31"/>
    </row>
    <row r="27" spans="3:12" s="22" customFormat="1" ht="18.75" customHeight="1" x14ac:dyDescent="0.2">
      <c r="D27" s="79" t="str">
        <f>"Subventions exceptionnelles du " &amp;(Source!K9)</f>
        <v>Subventions exceptionnelles du MEAE</v>
      </c>
      <c r="E27" s="89"/>
      <c r="F27" s="419">
        <v>0</v>
      </c>
      <c r="G27" s="414"/>
      <c r="H27" s="406" t="s">
        <v>308</v>
      </c>
      <c r="I27" s="75"/>
      <c r="J27" s="60">
        <v>0</v>
      </c>
      <c r="K27" s="32"/>
      <c r="L27" s="31"/>
    </row>
    <row r="28" spans="3:12" s="22" customFormat="1" ht="18.75" customHeight="1" x14ac:dyDescent="0.2">
      <c r="D28" s="550"/>
      <c r="E28" s="550"/>
      <c r="F28" s="426"/>
      <c r="G28" s="415"/>
      <c r="H28" s="412" t="s">
        <v>322</v>
      </c>
      <c r="I28" s="75"/>
      <c r="J28" s="60">
        <v>0</v>
      </c>
      <c r="K28" s="32"/>
      <c r="L28" s="31"/>
    </row>
    <row r="29" spans="3:12" s="22" customFormat="1" ht="18.75" customHeight="1" x14ac:dyDescent="0.2">
      <c r="D29" s="113" t="str">
        <f>"Autres subventions hors " &amp;(Source!K9)</f>
        <v>Autres subventions hors MEAE</v>
      </c>
      <c r="E29" s="87"/>
      <c r="F29" s="102">
        <f>SUM(F30:F34)</f>
        <v>0</v>
      </c>
      <c r="G29" s="414"/>
      <c r="H29" s="556"/>
      <c r="I29" s="557"/>
      <c r="J29" s="115"/>
      <c r="K29" s="32"/>
      <c r="L29" s="47"/>
    </row>
    <row r="30" spans="3:12" s="22" customFormat="1" ht="18.75" customHeight="1" x14ac:dyDescent="0.2">
      <c r="D30" s="403" t="s">
        <v>81</v>
      </c>
      <c r="E30" s="65"/>
      <c r="F30" s="66">
        <v>0</v>
      </c>
      <c r="G30" s="414"/>
      <c r="H30" s="558"/>
      <c r="I30" s="559"/>
      <c r="J30" s="114"/>
      <c r="L30" s="31"/>
    </row>
    <row r="31" spans="3:12" s="22" customFormat="1" ht="18.75" customHeight="1" x14ac:dyDescent="0.2">
      <c r="D31" s="403" t="s">
        <v>82</v>
      </c>
      <c r="E31" s="65"/>
      <c r="F31" s="60">
        <v>0</v>
      </c>
      <c r="G31" s="415"/>
      <c r="H31" s="553"/>
      <c r="I31" s="553"/>
      <c r="J31" s="428"/>
      <c r="K31" s="32"/>
      <c r="L31" s="31"/>
    </row>
    <row r="32" spans="3:12" s="22" customFormat="1" ht="18.75" customHeight="1" x14ac:dyDescent="0.2">
      <c r="D32" s="403" t="s">
        <v>334</v>
      </c>
      <c r="E32" s="65"/>
      <c r="F32" s="60">
        <v>0</v>
      </c>
      <c r="G32" s="414"/>
      <c r="H32" s="113" t="s">
        <v>307</v>
      </c>
      <c r="I32" s="99"/>
      <c r="J32" s="64">
        <f>SUM(J33:J36)</f>
        <v>0</v>
      </c>
      <c r="K32" s="32"/>
    </row>
    <row r="33" spans="3:15" s="22" customFormat="1" ht="18.75" customHeight="1" x14ac:dyDescent="0.2">
      <c r="D33" s="111" t="s">
        <v>93</v>
      </c>
      <c r="E33" s="74"/>
      <c r="F33" s="60">
        <v>0</v>
      </c>
      <c r="G33" s="415"/>
      <c r="H33" s="551" t="s">
        <v>84</v>
      </c>
      <c r="I33" s="552"/>
      <c r="J33" s="408">
        <v>0</v>
      </c>
      <c r="K33" s="32"/>
    </row>
    <row r="34" spans="3:15" s="22" customFormat="1" ht="18.75" customHeight="1" x14ac:dyDescent="0.2">
      <c r="D34" s="95" t="s">
        <v>302</v>
      </c>
      <c r="E34" s="76"/>
      <c r="F34" s="61">
        <v>0</v>
      </c>
      <c r="G34" s="414"/>
      <c r="H34" s="111" t="s">
        <v>86</v>
      </c>
      <c r="I34" s="112"/>
      <c r="J34" s="407">
        <v>0</v>
      </c>
    </row>
    <row r="35" spans="3:15" s="22" customFormat="1" ht="18.75" customHeight="1" x14ac:dyDescent="0.2">
      <c r="D35" s="429"/>
      <c r="E35" s="429"/>
      <c r="F35" s="426"/>
      <c r="G35" s="414"/>
      <c r="H35" s="111" t="s">
        <v>85</v>
      </c>
      <c r="I35" s="112"/>
      <c r="J35" s="418">
        <v>0</v>
      </c>
      <c r="K35" s="44"/>
    </row>
    <row r="36" spans="3:15" s="22" customFormat="1" ht="18.75" customHeight="1" x14ac:dyDescent="0.2">
      <c r="D36" s="113" t="s">
        <v>83</v>
      </c>
      <c r="E36" s="86"/>
      <c r="F36" s="62">
        <f>SUM(F37:F40)</f>
        <v>0</v>
      </c>
      <c r="G36" s="414"/>
      <c r="H36" s="111" t="s">
        <v>323</v>
      </c>
      <c r="I36" s="112"/>
      <c r="J36" s="418">
        <v>0</v>
      </c>
      <c r="K36" s="31"/>
    </row>
    <row r="37" spans="3:15" s="22" customFormat="1" ht="18.75" customHeight="1" x14ac:dyDescent="0.2">
      <c r="D37" s="77" t="s">
        <v>319</v>
      </c>
      <c r="E37" s="63"/>
      <c r="F37" s="60">
        <v>0</v>
      </c>
      <c r="G37" s="414"/>
      <c r="H37" s="578"/>
      <c r="I37" s="579"/>
      <c r="J37" s="409"/>
      <c r="K37" s="31"/>
    </row>
    <row r="38" spans="3:15" s="22" customFormat="1" ht="18.75" customHeight="1" x14ac:dyDescent="0.2">
      <c r="D38" s="77" t="s">
        <v>303</v>
      </c>
      <c r="E38" s="63"/>
      <c r="F38" s="60">
        <v>0</v>
      </c>
      <c r="G38" s="415"/>
      <c r="H38" s="578"/>
      <c r="I38" s="579"/>
      <c r="J38" s="410"/>
      <c r="K38" s="31"/>
    </row>
    <row r="39" spans="3:15" s="22" customFormat="1" ht="18.75" customHeight="1" x14ac:dyDescent="0.2">
      <c r="D39" s="573" t="s">
        <v>320</v>
      </c>
      <c r="E39" s="574"/>
      <c r="F39" s="60">
        <v>0</v>
      </c>
      <c r="G39" s="416"/>
      <c r="H39" s="578"/>
      <c r="I39" s="579"/>
      <c r="J39" s="98"/>
      <c r="K39" s="31"/>
    </row>
    <row r="40" spans="3:15" s="22" customFormat="1" ht="18.75" customHeight="1" x14ac:dyDescent="0.2">
      <c r="D40" s="573" t="s">
        <v>309</v>
      </c>
      <c r="E40" s="577"/>
      <c r="F40" s="60">
        <v>0</v>
      </c>
      <c r="G40" s="416"/>
      <c r="H40" s="578"/>
      <c r="I40" s="579"/>
      <c r="J40" s="409"/>
      <c r="K40" s="31"/>
    </row>
    <row r="41" spans="3:15" s="22" customFormat="1" ht="18.75" customHeight="1" x14ac:dyDescent="0.2">
      <c r="D41" s="589"/>
      <c r="E41" s="590"/>
      <c r="F41" s="409"/>
      <c r="G41" s="414"/>
      <c r="H41" s="589"/>
      <c r="I41" s="590"/>
      <c r="J41" s="411"/>
      <c r="K41" s="31"/>
    </row>
    <row r="42" spans="3:15" s="22" customFormat="1" ht="18.75" customHeight="1" x14ac:dyDescent="0.2">
      <c r="D42" s="578"/>
      <c r="E42" s="579"/>
      <c r="F42" s="409"/>
      <c r="G42" s="416"/>
      <c r="H42" s="592"/>
      <c r="I42" s="592"/>
      <c r="J42" s="427"/>
      <c r="K42" s="44"/>
    </row>
    <row r="43" spans="3:15" s="22" customFormat="1" ht="18.75" customHeight="1" x14ac:dyDescent="0.2">
      <c r="D43" s="575"/>
      <c r="E43" s="576"/>
      <c r="F43" s="409"/>
      <c r="G43" s="416"/>
      <c r="H43" s="580"/>
      <c r="I43" s="581"/>
      <c r="J43" s="582"/>
      <c r="K43" s="31"/>
    </row>
    <row r="44" spans="3:15" s="22" customFormat="1" ht="18.75" customHeight="1" x14ac:dyDescent="0.2">
      <c r="D44" s="578"/>
      <c r="E44" s="579"/>
      <c r="F44" s="409"/>
      <c r="G44" s="416"/>
      <c r="H44" s="583"/>
      <c r="I44" s="584"/>
      <c r="J44" s="585"/>
      <c r="K44" s="31"/>
    </row>
    <row r="45" spans="3:15" s="22" customFormat="1" ht="18.75" customHeight="1" x14ac:dyDescent="0.2">
      <c r="D45" s="578"/>
      <c r="E45" s="579"/>
      <c r="F45" s="411"/>
      <c r="G45" s="416"/>
      <c r="H45" s="586"/>
      <c r="I45" s="587"/>
      <c r="J45" s="588"/>
    </row>
    <row r="46" spans="3:15" s="22" customFormat="1" ht="8.25" customHeight="1" x14ac:dyDescent="0.2">
      <c r="C46" s="53"/>
      <c r="D46" s="391"/>
      <c r="E46" s="391"/>
      <c r="F46" s="41"/>
      <c r="G46" s="416"/>
      <c r="H46" s="34"/>
      <c r="I46" s="34"/>
      <c r="J46" s="40"/>
      <c r="K46" s="31"/>
      <c r="L46" s="31"/>
      <c r="M46" s="29"/>
      <c r="N46" s="20"/>
      <c r="O46" s="20"/>
    </row>
    <row r="47" spans="3:15" s="22" customFormat="1" ht="24" customHeight="1" x14ac:dyDescent="0.2">
      <c r="C47" s="53"/>
      <c r="D47" s="569" t="str">
        <f>"TOTAL RECETTES au 31/12/" &amp;(Source!C14-1)</f>
        <v>TOTAL RECETTES au 31/12/2020</v>
      </c>
      <c r="E47" s="570"/>
      <c r="F47" s="68">
        <f>F16+F20+F25+F29+F36</f>
        <v>0</v>
      </c>
      <c r="G47" s="415"/>
      <c r="H47" s="569" t="str">
        <f>"TOTAL DEPENSES au 31/12/" &amp;(Source!C14-1)</f>
        <v>TOTAL DEPENSES au 31/12/2020</v>
      </c>
      <c r="I47" s="570"/>
      <c r="J47" s="68">
        <f>J16+J20+J32</f>
        <v>0</v>
      </c>
      <c r="K47" s="44"/>
      <c r="L47" s="31"/>
      <c r="N47" s="20"/>
      <c r="O47" s="20"/>
    </row>
    <row r="48" spans="3:15" s="22" customFormat="1" ht="21" customHeight="1" x14ac:dyDescent="0.2">
      <c r="C48" s="53"/>
      <c r="D48" s="569" t="str">
        <f>"EXCEDENT DE L'EXERCICE " &amp; Source!C14-1</f>
        <v>EXCEDENT DE L'EXERCICE 2020</v>
      </c>
      <c r="E48" s="570"/>
      <c r="F48" s="68" t="str">
        <f>IF(F47&gt;J47,(F47-J47),"")</f>
        <v/>
      </c>
      <c r="G48" s="417"/>
      <c r="H48" s="571" t="str">
        <f>"DEFICIT DE L'EXERCICE " &amp; Source!C14-1</f>
        <v>DEFICIT DE L'EXERCICE 2020</v>
      </c>
      <c r="I48" s="572"/>
      <c r="J48" s="101" t="str">
        <f>IF(J47&gt;F47,(J47-F47),"")</f>
        <v/>
      </c>
      <c r="K48" s="44"/>
      <c r="L48" s="31"/>
      <c r="N48" s="20"/>
      <c r="O48" s="20"/>
    </row>
    <row r="49" spans="3:15" s="22" customFormat="1" ht="18.75" customHeight="1" x14ac:dyDescent="0.2">
      <c r="C49" s="53"/>
      <c r="D49" s="568" t="s">
        <v>482</v>
      </c>
      <c r="E49" s="568"/>
      <c r="F49" s="568"/>
      <c r="G49" s="568"/>
      <c r="H49" s="568"/>
      <c r="I49" s="568"/>
      <c r="J49" s="568"/>
      <c r="K49" s="31"/>
      <c r="L49" s="31"/>
      <c r="N49" s="20"/>
      <c r="O49" s="20"/>
    </row>
    <row r="50" spans="3:15" s="22" customFormat="1" ht="18.75" customHeight="1" x14ac:dyDescent="0.2">
      <c r="C50" s="54"/>
      <c r="D50" s="42"/>
      <c r="E50" s="43"/>
      <c r="F50" s="43"/>
      <c r="G50" s="31"/>
      <c r="H50" s="43"/>
      <c r="I50" s="43"/>
      <c r="J50" s="43"/>
      <c r="K50" s="31"/>
      <c r="L50" s="31"/>
      <c r="N50" s="20"/>
      <c r="O50" s="20"/>
    </row>
    <row r="51" spans="3:15" s="22" customFormat="1" ht="18.75" customHeight="1" x14ac:dyDescent="0.2">
      <c r="C51" s="53"/>
      <c r="D51" s="33"/>
      <c r="E51" s="49"/>
      <c r="F51" s="49"/>
      <c r="G51" s="50"/>
      <c r="K51" s="51"/>
      <c r="L51" s="31"/>
      <c r="N51" s="20"/>
      <c r="O51" s="20"/>
    </row>
    <row r="52" spans="3:15" s="22" customFormat="1" ht="18.75" customHeight="1" x14ac:dyDescent="0.2">
      <c r="C52" s="591"/>
      <c r="D52" s="591"/>
      <c r="H52" s="25"/>
      <c r="I52" s="24"/>
    </row>
    <row r="53" spans="3:15" s="22" customFormat="1" ht="18.75" customHeight="1" x14ac:dyDescent="0.2">
      <c r="C53" s="591"/>
      <c r="D53" s="591"/>
    </row>
    <row r="54" spans="3:15" s="22" customFormat="1" ht="18.75" customHeight="1" x14ac:dyDescent="0.2">
      <c r="C54" s="591"/>
      <c r="D54" s="591"/>
    </row>
    <row r="55" spans="3:15" s="22" customFormat="1" ht="18.75" customHeight="1" x14ac:dyDescent="0.2">
      <c r="C55" s="591"/>
      <c r="D55" s="591"/>
    </row>
    <row r="56" spans="3:15" s="22" customFormat="1" ht="18.75" customHeight="1" x14ac:dyDescent="0.2">
      <c r="C56" s="591"/>
      <c r="D56" s="591"/>
    </row>
    <row r="57" spans="3:15" s="22" customFormat="1" ht="21.75" customHeight="1" x14ac:dyDescent="0.2"/>
    <row r="58" spans="3:15" s="22" customFormat="1" ht="21.75" customHeight="1" x14ac:dyDescent="0.2"/>
    <row r="59" spans="3:15" s="22" customFormat="1" ht="21.75" customHeight="1" x14ac:dyDescent="0.2"/>
    <row r="60" spans="3:15" s="22" customFormat="1" ht="21.75" customHeight="1" x14ac:dyDescent="0.2"/>
    <row r="61" spans="3:15" s="22" customFormat="1" ht="21.75" customHeight="1" x14ac:dyDescent="0.2"/>
    <row r="62" spans="3:15" s="22" customFormat="1" ht="21.75" customHeight="1" x14ac:dyDescent="0.2"/>
    <row r="63" spans="3:15" s="22" customFormat="1" ht="21.75" customHeight="1" x14ac:dyDescent="0.2"/>
    <row r="64" spans="3:15" s="22" customFormat="1" ht="21.75" customHeight="1" x14ac:dyDescent="0.2"/>
    <row r="65" s="22" customFormat="1" ht="21.75" customHeight="1" x14ac:dyDescent="0.2"/>
    <row r="66" s="22" customFormat="1" ht="21.75" customHeight="1" x14ac:dyDescent="0.2"/>
    <row r="67" s="22" customFormat="1" ht="21.75" customHeight="1" x14ac:dyDescent="0.2"/>
    <row r="68" s="22" customFormat="1" ht="21.75" customHeight="1" x14ac:dyDescent="0.2"/>
    <row r="69" s="22" customFormat="1" ht="21.75" customHeight="1" x14ac:dyDescent="0.2"/>
    <row r="70" s="22" customFormat="1" ht="21.75" customHeight="1" x14ac:dyDescent="0.2"/>
    <row r="71" s="22" customFormat="1" ht="21.75" customHeight="1" x14ac:dyDescent="0.2"/>
    <row r="72" s="22" customFormat="1" ht="21.75" customHeight="1" x14ac:dyDescent="0.2"/>
    <row r="73" s="22" customFormat="1" ht="21.75" customHeight="1" x14ac:dyDescent="0.2"/>
    <row r="74" s="22" customFormat="1" ht="21.75" customHeight="1" x14ac:dyDescent="0.2"/>
    <row r="75" s="22" customFormat="1" ht="21.75" customHeight="1" x14ac:dyDescent="0.2"/>
    <row r="76" s="22" customFormat="1" ht="21.75" customHeight="1" x14ac:dyDescent="0.2"/>
    <row r="77" s="22" customFormat="1" ht="21.75" customHeight="1" x14ac:dyDescent="0.2"/>
    <row r="78" s="22" customFormat="1" ht="21.75" customHeight="1" x14ac:dyDescent="0.2"/>
    <row r="79" s="22" customFormat="1" ht="21.75" customHeight="1" x14ac:dyDescent="0.2"/>
    <row r="80" s="22" customFormat="1" ht="21.75" customHeight="1" x14ac:dyDescent="0.2"/>
    <row r="81" s="22" customFormat="1" ht="21.75" customHeight="1" x14ac:dyDescent="0.2"/>
    <row r="82" s="22" customFormat="1" ht="21.75" customHeight="1" x14ac:dyDescent="0.2"/>
    <row r="83" s="22" customFormat="1" ht="21.75" customHeight="1" x14ac:dyDescent="0.2"/>
    <row r="84" s="22" customFormat="1" ht="21.75" customHeight="1" x14ac:dyDescent="0.2"/>
    <row r="85" s="22" customFormat="1" ht="21.75" customHeight="1" x14ac:dyDescent="0.2"/>
    <row r="86" s="22" customFormat="1" ht="21.75" customHeight="1" x14ac:dyDescent="0.2"/>
    <row r="87" s="22" customFormat="1" ht="21.75" customHeight="1" x14ac:dyDescent="0.2"/>
    <row r="88" s="22" customFormat="1" ht="21.75" customHeight="1" x14ac:dyDescent="0.2"/>
    <row r="89" s="22" customFormat="1" ht="21.75" customHeight="1" x14ac:dyDescent="0.2"/>
    <row r="90" s="22" customFormat="1" ht="21.75" customHeight="1" x14ac:dyDescent="0.2"/>
    <row r="91" s="22" customFormat="1" ht="21.75" customHeight="1" x14ac:dyDescent="0.2"/>
    <row r="92" s="22" customFormat="1" ht="21.75" customHeight="1" x14ac:dyDescent="0.2"/>
    <row r="93" s="22" customFormat="1" ht="21.75" customHeight="1" x14ac:dyDescent="0.2"/>
    <row r="94" s="22" customFormat="1" ht="21.75" customHeight="1" x14ac:dyDescent="0.2"/>
    <row r="95" s="22" customFormat="1" ht="21.75" customHeight="1" x14ac:dyDescent="0.2"/>
    <row r="96" s="22" customFormat="1" ht="21.75" customHeight="1" x14ac:dyDescent="0.2"/>
    <row r="97" s="22" customFormat="1" ht="21.75" customHeight="1" x14ac:dyDescent="0.2"/>
    <row r="98" s="22" customFormat="1" ht="21.75" customHeight="1" x14ac:dyDescent="0.2"/>
    <row r="99" s="22" customFormat="1" ht="21.75" customHeight="1" x14ac:dyDescent="0.2"/>
    <row r="100" s="22" customFormat="1" ht="21.75" customHeight="1" x14ac:dyDescent="0.2"/>
    <row r="101" s="22" customFormat="1" ht="21.75" customHeight="1" x14ac:dyDescent="0.2"/>
    <row r="102" s="22" customFormat="1" ht="21.75" customHeight="1" x14ac:dyDescent="0.2"/>
    <row r="103" s="22" customFormat="1" ht="21.75" customHeight="1" x14ac:dyDescent="0.2"/>
    <row r="104" s="22" customFormat="1" ht="21.75" customHeight="1" x14ac:dyDescent="0.2"/>
    <row r="105" s="22" customFormat="1" ht="21.75" customHeight="1" x14ac:dyDescent="0.2"/>
    <row r="106" s="22" customFormat="1" ht="21.75" customHeight="1" x14ac:dyDescent="0.2"/>
    <row r="107" s="22" customFormat="1" ht="21.75" customHeight="1" x14ac:dyDescent="0.2"/>
    <row r="108" s="22" customFormat="1" ht="21.75" customHeight="1" x14ac:dyDescent="0.2"/>
    <row r="109" s="22" customFormat="1" ht="21.75" customHeight="1" x14ac:dyDescent="0.2"/>
    <row r="110" s="22" customFormat="1" ht="21.75" customHeight="1" x14ac:dyDescent="0.2"/>
    <row r="111" s="22" customFormat="1" ht="21.75" customHeight="1" x14ac:dyDescent="0.2"/>
    <row r="112" s="22" customFormat="1" ht="21.75" customHeight="1" x14ac:dyDescent="0.2"/>
    <row r="113" s="22" customFormat="1" ht="21.75" customHeight="1" x14ac:dyDescent="0.2"/>
    <row r="114" s="22" customFormat="1" ht="21.75" customHeight="1" x14ac:dyDescent="0.2"/>
    <row r="115" s="22" customFormat="1" ht="21.75" customHeight="1" x14ac:dyDescent="0.2"/>
    <row r="116" s="22" customFormat="1" ht="21.75" customHeight="1" x14ac:dyDescent="0.2"/>
    <row r="117" s="22" customFormat="1" ht="21.75" customHeight="1" x14ac:dyDescent="0.2"/>
    <row r="118" s="22" customFormat="1" ht="21.75" customHeight="1" x14ac:dyDescent="0.2"/>
    <row r="119" s="22" customFormat="1" ht="21.75" customHeight="1" x14ac:dyDescent="0.2"/>
    <row r="120" s="22" customFormat="1" ht="21.75" customHeight="1" x14ac:dyDescent="0.2"/>
    <row r="121" s="22" customFormat="1" ht="21.75" customHeight="1" x14ac:dyDescent="0.2"/>
    <row r="122" s="22" customFormat="1" ht="21.75" customHeight="1" x14ac:dyDescent="0.2"/>
    <row r="123" s="22" customFormat="1" ht="21.75" customHeight="1" x14ac:dyDescent="0.2"/>
    <row r="124" s="22" customFormat="1" ht="21.75" customHeight="1" x14ac:dyDescent="0.2"/>
    <row r="125" s="22" customFormat="1" ht="21.75" customHeight="1" x14ac:dyDescent="0.2"/>
    <row r="126" s="22" customFormat="1" ht="21.75" customHeight="1" x14ac:dyDescent="0.2"/>
    <row r="127" s="22" customFormat="1" ht="21.75" customHeight="1" x14ac:dyDescent="0.2"/>
    <row r="128" s="22" customFormat="1" ht="21.75" customHeight="1" x14ac:dyDescent="0.2"/>
    <row r="129" s="22" customFormat="1" ht="21.75" customHeight="1" x14ac:dyDescent="0.2"/>
    <row r="130" s="22" customFormat="1" ht="21.75" customHeight="1" x14ac:dyDescent="0.2"/>
    <row r="131" s="22" customFormat="1" ht="21.75" customHeight="1" x14ac:dyDescent="0.2"/>
    <row r="132" s="22" customFormat="1" ht="21.75" customHeight="1" x14ac:dyDescent="0.2"/>
    <row r="133" s="22" customFormat="1" ht="21.75" customHeight="1" x14ac:dyDescent="0.2"/>
    <row r="134" s="22" customFormat="1" ht="21.75" customHeight="1" x14ac:dyDescent="0.2"/>
    <row r="135" s="22" customFormat="1" ht="21.75" customHeight="1" x14ac:dyDescent="0.2"/>
    <row r="136" s="22" customFormat="1" ht="21.75" customHeight="1" x14ac:dyDescent="0.2"/>
    <row r="137" s="22" customFormat="1" ht="21.75" customHeight="1" x14ac:dyDescent="0.2"/>
    <row r="138" s="22" customFormat="1" ht="21.75" customHeight="1" x14ac:dyDescent="0.2"/>
    <row r="139" s="22" customFormat="1" ht="21.75" customHeight="1" x14ac:dyDescent="0.2"/>
    <row r="140" s="22" customFormat="1" ht="21.75" customHeight="1" x14ac:dyDescent="0.2"/>
    <row r="141" s="22" customFormat="1" ht="21.75" customHeight="1" x14ac:dyDescent="0.2"/>
    <row r="142" s="22" customFormat="1" ht="21.75" customHeight="1" x14ac:dyDescent="0.2"/>
    <row r="143" s="22" customFormat="1" ht="21.75" customHeight="1" x14ac:dyDescent="0.2"/>
    <row r="144" s="22" customFormat="1" ht="21.75" customHeight="1" x14ac:dyDescent="0.2"/>
    <row r="145" s="22" customFormat="1" ht="21.75" customHeight="1" x14ac:dyDescent="0.2"/>
    <row r="146" s="22" customFormat="1" ht="21.75" customHeight="1" x14ac:dyDescent="0.2"/>
    <row r="147" s="22" customFormat="1" ht="21.75" customHeight="1" x14ac:dyDescent="0.2"/>
    <row r="148" s="22" customFormat="1" ht="21.75" customHeight="1" x14ac:dyDescent="0.2"/>
    <row r="149" s="22" customFormat="1" ht="21.75" customHeight="1" x14ac:dyDescent="0.2"/>
    <row r="150" s="22" customFormat="1" ht="21.75" customHeight="1" x14ac:dyDescent="0.2"/>
    <row r="151" s="22" customFormat="1" ht="21.75" customHeight="1" x14ac:dyDescent="0.2"/>
    <row r="152" s="22" customFormat="1" ht="21.75" customHeight="1" x14ac:dyDescent="0.2"/>
    <row r="153" s="22" customFormat="1" ht="21.75" customHeight="1" x14ac:dyDescent="0.2"/>
    <row r="154" s="22" customFormat="1" ht="21.75" customHeight="1" x14ac:dyDescent="0.2"/>
    <row r="155" s="22" customFormat="1" ht="21.75" customHeight="1" x14ac:dyDescent="0.2"/>
    <row r="156" s="22" customFormat="1" ht="21.75" customHeight="1" x14ac:dyDescent="0.2"/>
    <row r="157" s="22" customFormat="1" ht="21.75" customHeight="1" x14ac:dyDescent="0.2"/>
    <row r="158" s="22" customFormat="1" ht="21.75" customHeight="1" x14ac:dyDescent="0.2"/>
    <row r="159" s="22" customFormat="1" ht="21.75" customHeight="1" x14ac:dyDescent="0.2"/>
    <row r="160" s="22" customFormat="1" ht="21.75" customHeight="1" x14ac:dyDescent="0.2"/>
    <row r="161" s="22" customFormat="1" ht="21.75" customHeight="1" x14ac:dyDescent="0.2"/>
    <row r="162" s="22" customFormat="1" ht="21.75" customHeight="1" x14ac:dyDescent="0.2"/>
    <row r="163" s="22" customFormat="1" ht="21.75" customHeight="1" x14ac:dyDescent="0.2"/>
    <row r="164" s="22" customFormat="1" ht="21.75" customHeight="1" x14ac:dyDescent="0.2"/>
    <row r="165" s="22" customFormat="1" ht="21.75" customHeight="1" x14ac:dyDescent="0.2"/>
    <row r="166" s="22" customFormat="1" ht="21.75" customHeight="1" x14ac:dyDescent="0.2"/>
    <row r="167" s="22" customFormat="1" ht="21.75" customHeight="1" x14ac:dyDescent="0.2"/>
    <row r="168" s="22" customFormat="1" ht="21.75" customHeight="1" x14ac:dyDescent="0.2"/>
    <row r="169" s="15" customFormat="1" ht="21.75" customHeight="1" x14ac:dyDescent="0.2"/>
    <row r="170" s="15" customFormat="1" ht="21.75" customHeight="1" x14ac:dyDescent="0.2"/>
    <row r="171" s="15" customFormat="1" ht="21.75" customHeight="1" x14ac:dyDescent="0.2"/>
    <row r="172" s="15" customFormat="1" ht="21.75" customHeight="1" x14ac:dyDescent="0.2"/>
    <row r="173" s="15" customFormat="1" ht="21.75" customHeight="1" x14ac:dyDescent="0.2"/>
    <row r="174" s="15" customFormat="1" ht="21.75" customHeight="1" x14ac:dyDescent="0.2"/>
    <row r="175" s="15" customFormat="1" ht="21.75" customHeight="1" x14ac:dyDescent="0.2"/>
    <row r="176" s="15" customFormat="1" ht="21.75" customHeight="1" x14ac:dyDescent="0.2"/>
    <row r="177" s="15" customFormat="1" ht="21.75" customHeight="1" x14ac:dyDescent="0.2"/>
    <row r="178" s="15" customFormat="1" ht="21.75" customHeight="1" x14ac:dyDescent="0.2"/>
    <row r="179" s="15" customFormat="1" ht="21.75" customHeight="1" x14ac:dyDescent="0.2"/>
    <row r="180" s="15" customFormat="1" ht="21.75" customHeight="1" x14ac:dyDescent="0.2"/>
    <row r="181" s="15" customFormat="1" ht="21.75" customHeight="1" x14ac:dyDescent="0.2"/>
    <row r="182" s="15" customFormat="1" ht="21.75" customHeight="1" x14ac:dyDescent="0.2"/>
    <row r="183" s="15" customFormat="1" ht="21.75" customHeight="1" x14ac:dyDescent="0.2"/>
    <row r="184" s="15" customFormat="1" ht="21.75" customHeight="1" x14ac:dyDescent="0.2"/>
    <row r="185" s="15" customFormat="1" ht="21.75" customHeight="1" x14ac:dyDescent="0.2"/>
    <row r="186" s="15" customFormat="1" ht="21.75" customHeight="1" x14ac:dyDescent="0.2"/>
    <row r="187" s="15" customFormat="1" ht="21.75" customHeight="1" x14ac:dyDescent="0.2"/>
    <row r="188" s="15" customFormat="1" ht="21.75" customHeight="1" x14ac:dyDescent="0.2"/>
    <row r="189" s="15" customFormat="1" ht="21.75" customHeight="1" x14ac:dyDescent="0.2"/>
    <row r="190" s="15" customFormat="1" ht="21.75" customHeight="1" x14ac:dyDescent="0.2"/>
    <row r="191" s="15" customFormat="1" ht="21.75" customHeight="1" x14ac:dyDescent="0.2"/>
    <row r="192" s="15" customFormat="1" ht="21.75" customHeight="1" x14ac:dyDescent="0.2"/>
    <row r="193" s="15" customFormat="1" ht="21.75" customHeight="1" x14ac:dyDescent="0.2"/>
    <row r="194" s="15" customFormat="1" ht="21.75" customHeight="1" x14ac:dyDescent="0.2"/>
    <row r="195" s="15" customFormat="1" ht="21.75" customHeight="1" x14ac:dyDescent="0.2"/>
    <row r="196" s="15" customFormat="1" ht="21.75" customHeight="1" x14ac:dyDescent="0.2"/>
    <row r="197" s="15" customFormat="1" ht="21.75" customHeight="1" x14ac:dyDescent="0.2"/>
    <row r="198" s="15" customFormat="1" ht="21.75" customHeight="1" x14ac:dyDescent="0.2"/>
    <row r="199" s="15" customFormat="1" ht="21.75" customHeight="1" x14ac:dyDescent="0.2"/>
    <row r="200" s="15" customFormat="1" ht="21.75" customHeight="1" x14ac:dyDescent="0.2"/>
    <row r="201" s="15" customFormat="1" ht="21.75" customHeight="1" x14ac:dyDescent="0.2"/>
    <row r="202" s="15" customFormat="1" ht="21.75" customHeight="1" x14ac:dyDescent="0.2"/>
    <row r="203" s="15" customFormat="1" ht="21.75" customHeight="1" x14ac:dyDescent="0.2"/>
    <row r="204" s="15" customFormat="1" ht="21.75" customHeight="1" x14ac:dyDescent="0.2"/>
    <row r="205" s="15" customFormat="1" ht="21.75" customHeight="1" x14ac:dyDescent="0.2"/>
    <row r="206" s="15" customFormat="1" ht="21.75" customHeight="1" x14ac:dyDescent="0.2"/>
    <row r="207" s="15" customFormat="1" ht="21.75" customHeight="1" x14ac:dyDescent="0.2"/>
    <row r="208" s="15" customFormat="1" ht="21.75" customHeight="1" x14ac:dyDescent="0.2"/>
    <row r="209" s="15" customFormat="1" ht="21.75" customHeight="1" x14ac:dyDescent="0.2"/>
    <row r="210" s="15" customFormat="1" ht="21.75" customHeight="1" x14ac:dyDescent="0.2"/>
    <row r="211" s="15" customFormat="1" ht="21.75" customHeight="1" x14ac:dyDescent="0.2"/>
    <row r="212" s="15" customFormat="1" ht="21.75" customHeight="1" x14ac:dyDescent="0.2"/>
    <row r="213" s="15" customFormat="1" ht="21.75" customHeight="1" x14ac:dyDescent="0.2"/>
    <row r="214" s="15" customFormat="1" ht="21.75" customHeight="1" x14ac:dyDescent="0.2"/>
    <row r="215" s="15" customFormat="1" ht="21.75" customHeight="1" x14ac:dyDescent="0.2"/>
    <row r="216" s="15" customFormat="1" ht="21.75" customHeight="1" x14ac:dyDescent="0.2"/>
    <row r="217" s="15" customFormat="1" ht="21.75" customHeight="1" x14ac:dyDescent="0.2"/>
    <row r="218" s="15" customFormat="1" ht="21.75" customHeight="1" x14ac:dyDescent="0.2"/>
    <row r="219" s="15" customFormat="1" ht="21.75" customHeight="1" x14ac:dyDescent="0.2"/>
    <row r="220" s="15" customFormat="1" ht="21.75" customHeight="1" x14ac:dyDescent="0.2"/>
    <row r="221" s="15" customFormat="1" ht="21.75" customHeight="1" x14ac:dyDescent="0.2"/>
    <row r="222" s="15" customFormat="1" ht="21.75" customHeight="1" x14ac:dyDescent="0.2"/>
    <row r="223" s="15" customFormat="1" ht="21.75" customHeight="1" x14ac:dyDescent="0.2"/>
    <row r="224" s="15" customFormat="1" ht="21.75" customHeight="1" x14ac:dyDescent="0.2"/>
    <row r="225" s="15" customFormat="1" ht="21.75" customHeight="1" x14ac:dyDescent="0.2"/>
    <row r="226" s="15" customFormat="1" ht="21.75" customHeight="1" x14ac:dyDescent="0.2"/>
    <row r="227" s="15" customFormat="1" ht="21.75" customHeight="1" x14ac:dyDescent="0.2"/>
    <row r="228" s="15" customFormat="1" ht="21.75" customHeight="1" x14ac:dyDescent="0.2"/>
    <row r="229" s="15" customFormat="1" ht="21.75" customHeight="1" x14ac:dyDescent="0.2"/>
    <row r="230" s="15" customFormat="1" ht="21.75" customHeight="1" x14ac:dyDescent="0.2"/>
    <row r="231" s="15" customFormat="1" ht="21.75" customHeight="1" x14ac:dyDescent="0.2"/>
    <row r="232" s="15" customFormat="1" ht="21.75" customHeight="1" x14ac:dyDescent="0.2"/>
    <row r="233" s="15" customFormat="1" ht="21.75" customHeight="1" x14ac:dyDescent="0.2"/>
    <row r="234" s="15" customFormat="1" ht="21.75" customHeight="1" x14ac:dyDescent="0.2"/>
    <row r="235" s="15" customFormat="1" ht="21.75" customHeight="1" x14ac:dyDescent="0.2"/>
    <row r="236" s="15" customFormat="1" ht="21.75" customHeight="1" x14ac:dyDescent="0.2"/>
    <row r="237" s="15" customFormat="1" ht="21.75" customHeight="1" x14ac:dyDescent="0.2"/>
    <row r="238" s="15" customFormat="1" ht="21.75" customHeight="1" x14ac:dyDescent="0.2"/>
    <row r="239" s="15" customFormat="1" ht="21.75" customHeight="1" x14ac:dyDescent="0.2"/>
    <row r="240" s="15" customFormat="1" ht="21.75" customHeight="1" x14ac:dyDescent="0.2"/>
    <row r="241" s="15" customFormat="1" ht="21.75" customHeight="1" x14ac:dyDescent="0.2"/>
    <row r="242" s="15" customFormat="1" ht="21.75" customHeight="1" x14ac:dyDescent="0.2"/>
    <row r="243" s="15" customFormat="1" ht="21.75" customHeight="1" x14ac:dyDescent="0.2"/>
    <row r="244" s="15" customFormat="1" ht="21.75" customHeight="1" x14ac:dyDescent="0.2"/>
    <row r="245" s="15" customFormat="1" ht="21.75" customHeight="1" x14ac:dyDescent="0.2"/>
    <row r="246" s="15" customFormat="1" ht="21.75" customHeight="1" x14ac:dyDescent="0.2"/>
    <row r="247" s="15" customFormat="1" ht="21.75" customHeight="1" x14ac:dyDescent="0.2"/>
    <row r="248" s="15" customFormat="1" ht="21.75" customHeight="1" x14ac:dyDescent="0.2"/>
    <row r="249" s="15" customFormat="1" ht="21.75" customHeight="1" x14ac:dyDescent="0.2"/>
    <row r="250" s="15" customFormat="1" ht="21.75" customHeight="1" x14ac:dyDescent="0.2"/>
    <row r="251" s="15" customFormat="1" ht="21.75" customHeight="1" x14ac:dyDescent="0.2"/>
    <row r="252" s="15" customFormat="1" ht="21.75" customHeight="1" x14ac:dyDescent="0.2"/>
    <row r="253" s="15" customFormat="1" ht="21.75" customHeight="1" x14ac:dyDescent="0.2"/>
    <row r="254" s="15" customFormat="1" ht="21.75" customHeight="1" x14ac:dyDescent="0.2"/>
    <row r="255" s="15" customFormat="1" ht="21.75" customHeight="1" x14ac:dyDescent="0.2"/>
    <row r="256" s="15" customFormat="1" ht="21.75" customHeight="1" x14ac:dyDescent="0.2"/>
    <row r="257" s="15" customFormat="1" ht="21.75" customHeight="1" x14ac:dyDescent="0.2"/>
    <row r="258" s="15" customFormat="1" ht="21.75" customHeight="1" x14ac:dyDescent="0.2"/>
    <row r="259" s="15" customFormat="1" ht="21.75" customHeight="1" x14ac:dyDescent="0.2"/>
    <row r="260" s="15" customFormat="1" ht="21.75" customHeight="1" x14ac:dyDescent="0.2"/>
    <row r="261" s="15" customFormat="1" ht="21.75" customHeight="1" x14ac:dyDescent="0.2"/>
    <row r="262" s="15" customFormat="1" ht="21.75" customHeight="1" x14ac:dyDescent="0.2"/>
    <row r="263" s="15" customFormat="1" ht="21.75" customHeight="1" x14ac:dyDescent="0.2"/>
    <row r="264" s="15" customFormat="1" ht="21.75" customHeight="1" x14ac:dyDescent="0.2"/>
    <row r="265" s="15" customFormat="1" ht="21.75" customHeight="1" x14ac:dyDescent="0.2"/>
    <row r="266" s="15" customFormat="1" ht="21.75" customHeight="1" x14ac:dyDescent="0.2"/>
    <row r="267" s="15" customFormat="1" ht="21.75" customHeight="1" x14ac:dyDescent="0.2"/>
    <row r="268" s="15" customFormat="1" ht="21.75" customHeight="1" x14ac:dyDescent="0.2"/>
    <row r="269" s="15" customFormat="1" ht="21.75" customHeight="1" x14ac:dyDescent="0.2"/>
    <row r="270" s="15" customFormat="1" ht="21.75" customHeight="1" x14ac:dyDescent="0.2"/>
    <row r="271" s="15" customFormat="1" ht="21.75" customHeight="1" x14ac:dyDescent="0.2"/>
    <row r="272" s="15" customFormat="1" ht="21.75" customHeight="1" x14ac:dyDescent="0.2"/>
    <row r="273" s="15" customFormat="1" ht="21.75" customHeight="1" x14ac:dyDescent="0.2"/>
    <row r="274" s="15" customFormat="1" ht="21.75" customHeight="1" x14ac:dyDescent="0.2"/>
    <row r="275" s="15" customFormat="1" ht="21.75" customHeight="1" x14ac:dyDescent="0.2"/>
    <row r="276" s="15" customFormat="1" ht="21.75" customHeight="1" x14ac:dyDescent="0.2"/>
    <row r="277" s="15" customFormat="1" ht="21.75" customHeight="1" x14ac:dyDescent="0.2"/>
    <row r="278" s="15" customFormat="1" ht="21.75" customHeight="1" x14ac:dyDescent="0.2"/>
    <row r="279" s="15" customFormat="1" ht="21.75" customHeight="1" x14ac:dyDescent="0.2"/>
    <row r="280" s="15" customFormat="1" ht="21.75" customHeight="1" x14ac:dyDescent="0.2"/>
    <row r="281" s="15" customFormat="1" ht="21.75" customHeight="1" x14ac:dyDescent="0.2"/>
    <row r="282" s="15" customFormat="1" ht="21.75" customHeight="1" x14ac:dyDescent="0.2"/>
    <row r="283" s="15" customFormat="1" ht="21.75" customHeight="1" x14ac:dyDescent="0.2"/>
    <row r="284" s="15" customFormat="1" ht="21.75" customHeight="1" x14ac:dyDescent="0.2"/>
    <row r="285" s="15" customFormat="1" ht="21.75" customHeight="1" x14ac:dyDescent="0.2"/>
    <row r="286" s="15" customFormat="1" ht="21.75" customHeight="1" x14ac:dyDescent="0.2"/>
    <row r="287" s="15" customFormat="1" ht="21.75" customHeight="1" x14ac:dyDescent="0.2"/>
    <row r="288" s="15" customFormat="1" ht="21.75" customHeight="1" x14ac:dyDescent="0.2"/>
    <row r="289" s="15" customFormat="1" ht="21.75" customHeight="1" x14ac:dyDescent="0.2"/>
    <row r="290" s="15" customFormat="1" ht="21.75" customHeight="1" x14ac:dyDescent="0.2"/>
    <row r="291" s="15" customFormat="1" ht="21.75" customHeight="1" x14ac:dyDescent="0.2"/>
    <row r="292" s="15" customFormat="1" ht="21.75" customHeight="1" x14ac:dyDescent="0.2"/>
    <row r="293" s="15" customFormat="1" ht="21.75" customHeight="1" x14ac:dyDescent="0.2"/>
    <row r="294" s="15" customFormat="1" ht="21.75" customHeight="1" x14ac:dyDescent="0.2"/>
    <row r="295" s="15" customFormat="1" ht="21.75" customHeight="1" x14ac:dyDescent="0.2"/>
    <row r="296" s="15" customFormat="1" ht="21.75" customHeight="1" x14ac:dyDescent="0.2"/>
    <row r="297" s="15" customFormat="1" ht="21.75" customHeight="1" x14ac:dyDescent="0.2"/>
    <row r="298" s="15" customFormat="1" ht="21.75" customHeight="1" x14ac:dyDescent="0.2"/>
    <row r="299" s="15" customFormat="1" ht="21.75" customHeight="1" x14ac:dyDescent="0.2"/>
    <row r="300" s="15" customFormat="1" ht="21.75" customHeight="1" x14ac:dyDescent="0.2"/>
    <row r="301" s="15" customFormat="1" ht="21.75" customHeight="1" x14ac:dyDescent="0.2"/>
    <row r="302" s="15" customFormat="1" ht="21.75" customHeight="1" x14ac:dyDescent="0.2"/>
    <row r="303" s="15" customFormat="1" ht="21.75" customHeight="1" x14ac:dyDescent="0.2"/>
    <row r="304" s="15" customFormat="1" ht="21.75" customHeight="1" x14ac:dyDescent="0.2"/>
    <row r="305" s="15" customFormat="1" ht="21.75" customHeight="1" x14ac:dyDescent="0.2"/>
    <row r="306" s="15" customFormat="1" ht="21.75" customHeight="1" x14ac:dyDescent="0.2"/>
    <row r="307" s="15" customFormat="1" ht="21.75" customHeight="1" x14ac:dyDescent="0.2"/>
    <row r="308" s="15" customFormat="1" ht="21.75" customHeight="1" x14ac:dyDescent="0.2"/>
    <row r="309" s="15" customFormat="1" ht="21.75" customHeight="1" x14ac:dyDescent="0.2"/>
    <row r="310" s="15" customFormat="1" ht="21.75" customHeight="1" x14ac:dyDescent="0.2"/>
    <row r="311" s="15" customFormat="1" ht="21.75" customHeight="1" x14ac:dyDescent="0.2"/>
    <row r="312" s="15" customFormat="1" ht="21.75" customHeight="1" x14ac:dyDescent="0.2"/>
    <row r="313" s="15" customFormat="1" ht="21.75" customHeight="1" x14ac:dyDescent="0.2"/>
    <row r="314" s="15" customFormat="1" ht="21.75" customHeight="1" x14ac:dyDescent="0.2"/>
    <row r="315" s="15" customFormat="1" ht="21.75" customHeight="1" x14ac:dyDescent="0.2"/>
    <row r="316" s="15" customFormat="1" ht="21.75" customHeight="1" x14ac:dyDescent="0.2"/>
    <row r="317" s="15" customFormat="1" ht="21.75" customHeight="1" x14ac:dyDescent="0.2"/>
    <row r="318" s="16" customFormat="1" ht="21.75" customHeight="1" x14ac:dyDescent="0.2"/>
    <row r="319" s="16" customFormat="1" ht="21.75" customHeight="1" x14ac:dyDescent="0.2"/>
    <row r="320" s="16" customFormat="1" ht="21.75" customHeight="1" x14ac:dyDescent="0.2"/>
    <row r="321" s="16" customFormat="1" ht="21.75" customHeight="1" x14ac:dyDescent="0.2"/>
    <row r="322" s="16" customFormat="1" ht="21.75" customHeight="1" x14ac:dyDescent="0.2"/>
    <row r="323" s="16" customFormat="1" ht="21.75" customHeight="1" x14ac:dyDescent="0.2"/>
    <row r="324" s="16" customFormat="1" ht="21.75" customHeight="1" x14ac:dyDescent="0.2"/>
    <row r="325" s="16" customFormat="1" ht="21.75" customHeight="1" x14ac:dyDescent="0.2"/>
    <row r="326" s="16" customFormat="1" ht="21.75" customHeight="1" x14ac:dyDescent="0.2"/>
    <row r="327" s="16" customFormat="1" ht="21.75" customHeight="1" x14ac:dyDescent="0.2"/>
    <row r="328" s="16" customFormat="1" ht="21.75" customHeight="1" x14ac:dyDescent="0.2"/>
    <row r="329" s="16" customFormat="1" ht="21.75" customHeight="1" x14ac:dyDescent="0.2"/>
    <row r="330" s="16" customFormat="1" ht="21.75" customHeight="1" x14ac:dyDescent="0.2"/>
    <row r="331" s="16" customFormat="1" ht="21.75" customHeight="1" x14ac:dyDescent="0.2"/>
    <row r="332" s="16" customFormat="1" ht="21.75" customHeight="1" x14ac:dyDescent="0.2"/>
    <row r="333" s="16" customFormat="1" ht="21.75" customHeight="1" x14ac:dyDescent="0.2"/>
    <row r="334" s="16" customFormat="1" ht="21.75" customHeight="1" x14ac:dyDescent="0.2"/>
    <row r="335" s="16" customFormat="1" ht="21.75" customHeight="1" x14ac:dyDescent="0.2"/>
    <row r="336" s="16" customFormat="1" ht="21.75" customHeight="1" x14ac:dyDescent="0.2"/>
    <row r="337" s="16" customFormat="1" ht="21.75" customHeight="1" x14ac:dyDescent="0.2"/>
    <row r="338" s="16" customFormat="1" ht="21.75" customHeight="1" x14ac:dyDescent="0.2"/>
    <row r="339" s="16" customFormat="1" ht="21.75" customHeight="1" x14ac:dyDescent="0.2"/>
    <row r="340" s="16" customFormat="1" ht="21.75" customHeight="1" x14ac:dyDescent="0.2"/>
    <row r="341" s="16" customFormat="1" ht="21.75" customHeight="1" x14ac:dyDescent="0.2"/>
    <row r="342" s="16" customFormat="1" ht="21.75" customHeight="1" x14ac:dyDescent="0.2"/>
    <row r="343" s="16" customFormat="1" ht="21.75" customHeight="1" x14ac:dyDescent="0.2"/>
    <row r="344" s="16" customFormat="1" ht="21.75" customHeight="1" x14ac:dyDescent="0.2"/>
    <row r="345" s="16" customFormat="1" ht="21.75" customHeight="1" x14ac:dyDescent="0.2"/>
    <row r="346" s="16" customFormat="1" ht="21.75" customHeight="1" x14ac:dyDescent="0.2"/>
    <row r="347" s="16" customFormat="1" ht="21.75" customHeight="1" x14ac:dyDescent="0.2"/>
    <row r="348" s="16" customFormat="1" ht="21.75" customHeight="1" x14ac:dyDescent="0.2"/>
    <row r="349" s="16" customFormat="1" ht="21.75" customHeight="1" x14ac:dyDescent="0.2"/>
    <row r="350" s="16" customFormat="1" ht="21.75" customHeight="1" x14ac:dyDescent="0.2"/>
    <row r="351" s="16" customFormat="1" ht="21.75" customHeight="1" x14ac:dyDescent="0.2"/>
    <row r="352" s="16" customFormat="1" ht="21.75" customHeight="1" x14ac:dyDescent="0.2"/>
    <row r="353" s="16" customFormat="1" ht="21.75" customHeight="1" x14ac:dyDescent="0.2"/>
    <row r="354" s="16" customFormat="1" ht="21.75" customHeight="1" x14ac:dyDescent="0.2"/>
    <row r="355" s="16" customFormat="1" ht="21.75" customHeight="1" x14ac:dyDescent="0.2"/>
    <row r="356" s="16" customFormat="1" ht="21.75" customHeight="1" x14ac:dyDescent="0.2"/>
    <row r="357" s="16" customFormat="1" ht="21.75" customHeight="1" x14ac:dyDescent="0.2"/>
    <row r="358" s="16" customFormat="1" ht="21.75" customHeight="1" x14ac:dyDescent="0.2"/>
    <row r="359" s="16" customFormat="1" ht="21.75" customHeight="1" x14ac:dyDescent="0.2"/>
    <row r="360" s="16" customFormat="1" ht="21.75" customHeight="1" x14ac:dyDescent="0.2"/>
    <row r="361" s="16" customFormat="1" ht="21.75" customHeight="1" x14ac:dyDescent="0.2"/>
    <row r="362" s="16" customFormat="1" ht="21.75" customHeight="1" x14ac:dyDescent="0.2"/>
    <row r="363" s="16" customFormat="1" ht="21.75" customHeight="1" x14ac:dyDescent="0.2"/>
    <row r="364" s="16" customFormat="1" ht="21.75" customHeight="1" x14ac:dyDescent="0.2"/>
    <row r="365" s="16" customFormat="1" ht="21.75" customHeight="1" x14ac:dyDescent="0.2"/>
    <row r="366" s="16" customFormat="1" ht="21.75" customHeight="1" x14ac:dyDescent="0.2"/>
    <row r="367" s="16" customFormat="1" ht="21.75" customHeight="1" x14ac:dyDescent="0.2"/>
    <row r="368" s="16" customFormat="1" ht="21.75" customHeight="1" x14ac:dyDescent="0.2"/>
    <row r="369" s="16" customFormat="1" ht="21.75" customHeight="1" x14ac:dyDescent="0.2"/>
    <row r="370" s="16" customFormat="1" ht="21.75" customHeight="1" x14ac:dyDescent="0.2"/>
    <row r="371" s="16" customFormat="1" ht="21.75" customHeight="1" x14ac:dyDescent="0.2"/>
    <row r="372" s="16" customFormat="1" ht="21.75" customHeight="1" x14ac:dyDescent="0.2"/>
    <row r="373" s="16" customFormat="1" ht="21.75" customHeight="1" x14ac:dyDescent="0.2"/>
    <row r="374" s="16" customFormat="1" ht="21.75" customHeight="1" x14ac:dyDescent="0.2"/>
    <row r="375" s="16" customFormat="1" ht="21.75" customHeight="1" x14ac:dyDescent="0.2"/>
    <row r="376" s="16" customFormat="1" ht="21.75" customHeight="1" x14ac:dyDescent="0.2"/>
    <row r="377" s="16" customFormat="1" ht="21.75" customHeight="1" x14ac:dyDescent="0.2"/>
    <row r="378" s="16" customFormat="1" ht="21.75" customHeight="1" x14ac:dyDescent="0.2"/>
    <row r="379" s="16" customFormat="1" ht="21.75" customHeight="1" x14ac:dyDescent="0.2"/>
    <row r="380" s="16" customFormat="1" ht="21.75" customHeight="1" x14ac:dyDescent="0.2"/>
    <row r="381" s="16" customFormat="1" ht="21.75" customHeight="1" x14ac:dyDescent="0.2"/>
    <row r="382" s="16" customFormat="1" ht="21.75" customHeight="1" x14ac:dyDescent="0.2"/>
    <row r="383" s="16" customFormat="1" ht="21.75" customHeight="1" x14ac:dyDescent="0.2"/>
    <row r="384" s="16" customFormat="1" ht="21.75" customHeight="1" x14ac:dyDescent="0.2"/>
    <row r="385" s="16" customFormat="1" ht="21.75" customHeight="1" x14ac:dyDescent="0.2"/>
    <row r="386" s="16" customFormat="1" ht="21.75" customHeight="1" x14ac:dyDescent="0.2"/>
    <row r="387" s="16" customFormat="1" ht="21.75" customHeight="1" x14ac:dyDescent="0.2"/>
    <row r="388" s="16" customFormat="1" ht="21.75" customHeight="1" x14ac:dyDescent="0.2"/>
    <row r="389" s="16" customFormat="1" ht="21.75" customHeight="1" x14ac:dyDescent="0.2"/>
    <row r="390" s="16" customFormat="1" ht="21.75" customHeight="1" x14ac:dyDescent="0.2"/>
    <row r="391" s="16" customFormat="1" ht="21.75" customHeight="1" x14ac:dyDescent="0.2"/>
    <row r="392" s="16" customFormat="1" ht="21.75" customHeight="1" x14ac:dyDescent="0.2"/>
    <row r="393" s="16" customFormat="1" ht="21.75" customHeight="1" x14ac:dyDescent="0.2"/>
    <row r="394" s="16" customFormat="1" ht="21.75" customHeight="1" x14ac:dyDescent="0.2"/>
    <row r="395" s="16" customFormat="1" ht="21.75" customHeight="1" x14ac:dyDescent="0.2"/>
    <row r="396" s="16" customFormat="1" ht="21.75" customHeight="1" x14ac:dyDescent="0.2"/>
    <row r="397" s="16" customFormat="1" ht="21.75" customHeight="1" x14ac:dyDescent="0.2"/>
    <row r="398" s="16" customFormat="1" ht="21.75" customHeight="1" x14ac:dyDescent="0.2"/>
    <row r="399" s="16" customFormat="1" ht="21.75" customHeight="1" x14ac:dyDescent="0.2"/>
    <row r="400" s="16" customFormat="1" ht="21.75" customHeight="1" x14ac:dyDescent="0.2"/>
    <row r="401" s="16" customFormat="1" ht="21.75" customHeight="1" x14ac:dyDescent="0.2"/>
    <row r="402" s="16" customFormat="1" ht="21.75" customHeight="1" x14ac:dyDescent="0.2"/>
    <row r="403" s="16" customFormat="1" ht="21.75" customHeight="1" x14ac:dyDescent="0.2"/>
    <row r="404" s="16" customFormat="1" ht="21.75" customHeight="1" x14ac:dyDescent="0.2"/>
    <row r="405" s="16" customFormat="1" ht="21.75" customHeight="1" x14ac:dyDescent="0.2"/>
    <row r="406" s="16" customFormat="1" ht="21.75" customHeight="1" x14ac:dyDescent="0.2"/>
    <row r="407" s="16" customFormat="1" ht="21.75" customHeight="1" x14ac:dyDescent="0.2"/>
    <row r="408" s="16" customFormat="1" ht="21.75" customHeight="1" x14ac:dyDescent="0.2"/>
    <row r="409" s="16" customFormat="1" ht="21.75" customHeight="1" x14ac:dyDescent="0.2"/>
    <row r="410" s="16" customFormat="1" ht="21.75" customHeight="1" x14ac:dyDescent="0.2"/>
    <row r="411" s="16" customFormat="1" ht="21.75" customHeight="1" x14ac:dyDescent="0.2"/>
    <row r="412" s="16" customFormat="1" ht="21.75" customHeight="1" x14ac:dyDescent="0.2"/>
    <row r="413" s="16" customFormat="1" ht="21.75" customHeight="1" x14ac:dyDescent="0.2"/>
    <row r="414" s="16" customFormat="1" ht="21.75" customHeight="1" x14ac:dyDescent="0.2"/>
    <row r="415" s="16" customFormat="1" ht="21.75" customHeight="1" x14ac:dyDescent="0.2"/>
    <row r="416" s="16" customFormat="1" ht="14" customHeight="1" x14ac:dyDescent="0.2"/>
    <row r="417" s="16" customFormat="1" ht="14" customHeight="1" x14ac:dyDescent="0.2"/>
    <row r="418" s="16" customFormat="1" ht="14" customHeight="1" x14ac:dyDescent="0.2"/>
    <row r="419" s="16" customFormat="1" ht="14" customHeight="1" x14ac:dyDescent="0.2"/>
    <row r="420" s="16" customFormat="1" ht="14" customHeight="1" x14ac:dyDescent="0.2"/>
    <row r="421" s="16" customFormat="1" ht="14" customHeight="1" x14ac:dyDescent="0.2"/>
    <row r="422" s="16" customFormat="1" ht="14" customHeight="1" x14ac:dyDescent="0.2"/>
    <row r="423" s="16" customFormat="1" ht="14" customHeight="1" x14ac:dyDescent="0.2"/>
    <row r="424" s="16" customFormat="1" ht="14" customHeight="1" x14ac:dyDescent="0.2"/>
    <row r="425" s="16" customFormat="1" ht="14" customHeight="1" x14ac:dyDescent="0.2"/>
    <row r="426" s="16" customFormat="1" ht="14" customHeight="1" x14ac:dyDescent="0.2"/>
    <row r="427" s="16" customFormat="1" ht="14" customHeight="1" x14ac:dyDescent="0.2"/>
    <row r="428" s="16" customFormat="1" ht="14" customHeight="1" x14ac:dyDescent="0.2"/>
    <row r="429" s="16" customFormat="1" ht="14" customHeight="1" x14ac:dyDescent="0.2"/>
    <row r="430" s="16" customFormat="1" ht="14" customHeight="1" x14ac:dyDescent="0.2"/>
    <row r="431" s="16" customFormat="1" ht="14" customHeight="1" x14ac:dyDescent="0.2"/>
    <row r="432" s="16" customFormat="1" ht="14" customHeight="1" x14ac:dyDescent="0.2"/>
    <row r="433" s="16" customFormat="1" ht="14" customHeight="1" x14ac:dyDescent="0.2"/>
    <row r="434" s="16" customFormat="1" ht="14" customHeight="1" x14ac:dyDescent="0.2"/>
    <row r="435" s="16" customFormat="1" ht="14" customHeight="1" x14ac:dyDescent="0.2"/>
    <row r="436" s="16" customFormat="1" ht="14" customHeight="1" x14ac:dyDescent="0.2"/>
    <row r="437" s="16" customFormat="1" ht="14" customHeight="1" x14ac:dyDescent="0.2"/>
    <row r="438" s="16" customFormat="1" ht="14" customHeight="1" x14ac:dyDescent="0.2"/>
    <row r="439" s="16" customFormat="1" ht="14" customHeight="1" x14ac:dyDescent="0.2"/>
    <row r="440" s="16" customFormat="1" ht="14" customHeight="1" x14ac:dyDescent="0.2"/>
    <row r="441" s="16" customFormat="1" ht="14" customHeight="1" x14ac:dyDescent="0.2"/>
    <row r="442" s="16" customFormat="1" ht="14" customHeight="1" x14ac:dyDescent="0.2"/>
    <row r="443" s="16" customFormat="1" ht="14" customHeight="1" x14ac:dyDescent="0.2"/>
    <row r="444" s="16" customFormat="1" ht="14" customHeight="1" x14ac:dyDescent="0.2"/>
    <row r="445" s="16" customFormat="1" ht="14" customHeight="1" x14ac:dyDescent="0.2"/>
    <row r="446" s="16" customFormat="1" ht="14" customHeight="1" x14ac:dyDescent="0.2"/>
    <row r="447" s="16" customFormat="1" ht="14" customHeight="1" x14ac:dyDescent="0.2"/>
    <row r="448" s="16" customFormat="1" ht="14" customHeight="1" x14ac:dyDescent="0.2"/>
    <row r="449" s="16" customFormat="1" ht="14" customHeight="1" x14ac:dyDescent="0.2"/>
    <row r="450" s="16" customFormat="1" ht="14" customHeight="1" x14ac:dyDescent="0.2"/>
    <row r="451" s="16" customFormat="1" ht="14" customHeight="1" x14ac:dyDescent="0.2"/>
    <row r="452" s="16" customFormat="1" ht="14" customHeight="1" x14ac:dyDescent="0.2"/>
    <row r="453" s="16" customFormat="1" ht="14" customHeight="1" x14ac:dyDescent="0.2"/>
    <row r="454" s="16" customFormat="1" ht="14" customHeight="1" x14ac:dyDescent="0.2"/>
    <row r="455" s="16" customFormat="1" ht="14" customHeight="1" x14ac:dyDescent="0.2"/>
    <row r="456" s="16" customFormat="1" ht="14" customHeight="1" x14ac:dyDescent="0.2"/>
    <row r="457" s="16" customFormat="1" ht="14" customHeight="1" x14ac:dyDescent="0.2"/>
    <row r="458" s="16" customFormat="1" ht="14" customHeight="1" x14ac:dyDescent="0.2"/>
    <row r="459" s="16" customFormat="1" ht="14" customHeight="1" x14ac:dyDescent="0.2"/>
    <row r="460" s="16" customFormat="1" ht="14" customHeight="1" x14ac:dyDescent="0.2"/>
    <row r="461" s="16" customFormat="1" ht="14" customHeight="1" x14ac:dyDescent="0.2"/>
    <row r="462" s="16" customFormat="1" ht="14" customHeight="1" x14ac:dyDescent="0.2"/>
    <row r="463" s="16" customFormat="1" ht="14" customHeight="1" x14ac:dyDescent="0.2"/>
    <row r="464" s="16" customFormat="1" ht="14" customHeight="1" x14ac:dyDescent="0.2"/>
    <row r="465" s="16" customFormat="1" ht="14" customHeight="1" x14ac:dyDescent="0.2"/>
    <row r="466" s="16" customFormat="1" ht="14" customHeight="1" x14ac:dyDescent="0.2"/>
    <row r="467" s="16" customFormat="1" ht="14" customHeight="1" x14ac:dyDescent="0.2"/>
    <row r="468" s="16" customFormat="1" ht="14" customHeight="1" x14ac:dyDescent="0.2"/>
    <row r="469" s="16" customFormat="1" ht="14" customHeight="1" x14ac:dyDescent="0.2"/>
    <row r="470" s="16" customFormat="1" ht="14" customHeight="1" x14ac:dyDescent="0.2"/>
    <row r="471" s="16" customFormat="1" ht="14" customHeight="1" x14ac:dyDescent="0.2"/>
    <row r="472" s="16" customFormat="1" ht="14" customHeight="1" x14ac:dyDescent="0.2"/>
    <row r="473" s="16" customFormat="1" ht="14" customHeight="1" x14ac:dyDescent="0.2"/>
    <row r="474" s="16" customFormat="1" ht="14" customHeight="1" x14ac:dyDescent="0.2"/>
    <row r="475" s="16" customFormat="1" ht="14" customHeight="1" x14ac:dyDescent="0.2"/>
    <row r="476" s="16" customFormat="1" ht="14" customHeight="1" x14ac:dyDescent="0.2"/>
    <row r="477" s="16" customFormat="1" ht="14" customHeight="1" x14ac:dyDescent="0.2"/>
    <row r="478" s="16" customFormat="1" ht="14" customHeight="1" x14ac:dyDescent="0.2"/>
    <row r="479" s="16" customFormat="1" ht="14" customHeight="1" x14ac:dyDescent="0.2"/>
    <row r="480" s="16" customFormat="1" ht="14" customHeight="1" x14ac:dyDescent="0.2"/>
    <row r="481" s="16" customFormat="1" ht="14" customHeight="1" x14ac:dyDescent="0.2"/>
    <row r="482" s="16" customFormat="1" ht="14" customHeight="1" x14ac:dyDescent="0.2"/>
    <row r="483" s="16" customFormat="1" ht="14" customHeight="1" x14ac:dyDescent="0.2"/>
    <row r="484" s="16" customFormat="1" ht="14" customHeight="1" x14ac:dyDescent="0.2"/>
    <row r="485" s="16" customFormat="1" ht="14" customHeight="1" x14ac:dyDescent="0.2"/>
    <row r="486" s="16" customFormat="1" ht="14" customHeight="1" x14ac:dyDescent="0.2"/>
    <row r="487" s="16" customFormat="1" ht="14" customHeight="1" x14ac:dyDescent="0.2"/>
    <row r="488" s="16" customFormat="1" ht="14" customHeight="1" x14ac:dyDescent="0.2"/>
    <row r="489" s="16" customFormat="1" ht="14" customHeight="1" x14ac:dyDescent="0.2"/>
    <row r="490" s="16" customFormat="1" ht="14" customHeight="1" x14ac:dyDescent="0.2"/>
    <row r="491" s="16" customFormat="1" ht="14" customHeight="1" x14ac:dyDescent="0.2"/>
    <row r="492" s="16" customFormat="1" ht="14" customHeight="1" x14ac:dyDescent="0.2"/>
    <row r="493" s="16" customFormat="1" ht="14" customHeight="1" x14ac:dyDescent="0.2"/>
    <row r="494" s="16" customFormat="1" ht="14" customHeight="1" x14ac:dyDescent="0.2"/>
    <row r="495" s="16" customFormat="1" ht="14" customHeight="1" x14ac:dyDescent="0.2"/>
    <row r="496" s="16" customFormat="1" ht="14" customHeight="1" x14ac:dyDescent="0.2"/>
    <row r="497" s="16" customFormat="1" ht="14" customHeight="1" x14ac:dyDescent="0.2"/>
    <row r="498" s="16" customFormat="1" ht="14" customHeight="1" x14ac:dyDescent="0.2"/>
    <row r="499" s="16" customFormat="1" ht="14" customHeight="1" x14ac:dyDescent="0.2"/>
    <row r="500" s="16" customFormat="1" ht="14" customHeight="1" x14ac:dyDescent="0.2"/>
    <row r="501" s="16" customFormat="1" ht="14" customHeight="1" x14ac:dyDescent="0.2"/>
    <row r="502" s="16" customFormat="1" ht="14" customHeight="1" x14ac:dyDescent="0.2"/>
    <row r="503" s="16" customFormat="1" ht="14" customHeight="1" x14ac:dyDescent="0.2"/>
    <row r="504" s="16" customFormat="1" ht="14" customHeight="1" x14ac:dyDescent="0.2"/>
    <row r="505" s="16" customFormat="1" ht="14" customHeight="1" x14ac:dyDescent="0.2"/>
    <row r="506" s="16" customFormat="1" ht="14" customHeight="1" x14ac:dyDescent="0.2"/>
    <row r="507" s="16" customFormat="1" ht="14" customHeight="1" x14ac:dyDescent="0.2"/>
    <row r="508" s="16" customFormat="1" ht="14" customHeight="1" x14ac:dyDescent="0.2"/>
    <row r="509" s="16" customFormat="1" ht="14" customHeight="1" x14ac:dyDescent="0.2"/>
    <row r="510" s="16" customFormat="1" ht="14" customHeight="1" x14ac:dyDescent="0.2"/>
    <row r="511" s="16" customFormat="1" ht="14" customHeight="1" x14ac:dyDescent="0.2"/>
    <row r="512" s="16" customFormat="1" ht="14" customHeight="1" x14ac:dyDescent="0.2"/>
    <row r="513" s="16" customFormat="1" ht="14" customHeight="1" x14ac:dyDescent="0.2"/>
  </sheetData>
  <sheetProtection algorithmName="SHA-512" hashValue="k/ADxO9p4IX96N5lVIeVBq4GL2PIrCw0+xbqh3Oi8v6Rx8PTn1lqYvSN0sp92kVrjIqpcieuOJ0rhi+MfEniDQ==" saltValue="7bu/ysHaSr3u+LQwHceZWg==" spinCount="100000" sheet="1" objects="1" scenarios="1" selectLockedCells="1"/>
  <mergeCells count="45">
    <mergeCell ref="H41:I41"/>
    <mergeCell ref="D41:E41"/>
    <mergeCell ref="C56:D56"/>
    <mergeCell ref="C52:D52"/>
    <mergeCell ref="C53:D53"/>
    <mergeCell ref="C54:D54"/>
    <mergeCell ref="C55:D55"/>
    <mergeCell ref="H42:I42"/>
    <mergeCell ref="D47:E47"/>
    <mergeCell ref="D48:E48"/>
    <mergeCell ref="D44:E44"/>
    <mergeCell ref="D45:E45"/>
    <mergeCell ref="D42:E42"/>
    <mergeCell ref="D18:E18"/>
    <mergeCell ref="H18:I18"/>
    <mergeCell ref="D49:J49"/>
    <mergeCell ref="H47:I47"/>
    <mergeCell ref="H48:I48"/>
    <mergeCell ref="H22:I22"/>
    <mergeCell ref="H21:I21"/>
    <mergeCell ref="H23:I23"/>
    <mergeCell ref="D43:E43"/>
    <mergeCell ref="D39:E39"/>
    <mergeCell ref="D40:E40"/>
    <mergeCell ref="H37:I37"/>
    <mergeCell ref="H38:I38"/>
    <mergeCell ref="H39:I39"/>
    <mergeCell ref="H43:J45"/>
    <mergeCell ref="H40:I40"/>
    <mergeCell ref="C8:E8"/>
    <mergeCell ref="C10:E10"/>
    <mergeCell ref="H10:L10"/>
    <mergeCell ref="B12:L12"/>
    <mergeCell ref="B14:F14"/>
    <mergeCell ref="C13:L13"/>
    <mergeCell ref="F10:G10"/>
    <mergeCell ref="H14:J14"/>
    <mergeCell ref="D24:E24"/>
    <mergeCell ref="D28:E28"/>
    <mergeCell ref="H33:I33"/>
    <mergeCell ref="H31:I31"/>
    <mergeCell ref="D20:E20"/>
    <mergeCell ref="H20:I20"/>
    <mergeCell ref="H29:I29"/>
    <mergeCell ref="H30:I30"/>
  </mergeCells>
  <conditionalFormatting sqref="D49:J49">
    <cfRule type="expression" dxfId="0" priority="1">
      <formula>OR($F$48&lt;&gt;"",$J$48&lt;&gt;"")</formula>
    </cfRule>
  </conditionalFormatting>
  <dataValidations count="2">
    <dataValidation type="custom" allowBlank="1" showErrorMessage="1" errorTitle="Saisie impossible" error="Vous avez déjà signalé un déficit sur la même période" sqref="F16" xr:uid="{00000000-0002-0000-0200-000000000000}">
      <formula1>ISBLANK(J16)</formula1>
    </dataValidation>
    <dataValidation type="custom" allowBlank="1" showInputMessage="1" showErrorMessage="1" errorTitle="Excédent déjà enregistré" error="Un excédent a déjà été enrégistré sur la même période" sqref="J16" xr:uid="{00000000-0002-0000-0200-000001000000}">
      <formula1>ISBLANK(F16)</formula1>
    </dataValidation>
  </dataValidations>
  <pageMargins left="0" right="0" top="0" bottom="0" header="0" footer="0"/>
  <pageSetup paperSize="9" scale="70" fitToWidth="0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/>
  </sheetPr>
  <dimension ref="A1:Z475"/>
  <sheetViews>
    <sheetView showGridLines="0" showRowColHeaders="0" zoomScaleNormal="100" workbookViewId="0">
      <selection activeCell="J16" sqref="J16"/>
    </sheetView>
  </sheetViews>
  <sheetFormatPr baseColWidth="10" defaultColWidth="11.5" defaultRowHeight="14" customHeight="1" x14ac:dyDescent="0.15"/>
  <cols>
    <col min="1" max="1" width="1.6640625" style="1" customWidth="1"/>
    <col min="2" max="2" width="13.33203125" style="1" customWidth="1"/>
    <col min="3" max="3" width="13.1640625" style="1" customWidth="1"/>
    <col min="4" max="4" width="17.1640625" style="1" customWidth="1"/>
    <col min="5" max="5" width="31.33203125" style="1" customWidth="1"/>
    <col min="6" max="6" width="16.83203125" style="1" customWidth="1"/>
    <col min="7" max="7" width="13.1640625" style="1" customWidth="1"/>
    <col min="8" max="8" width="28.83203125" style="1" customWidth="1"/>
    <col min="9" max="9" width="22.5" style="1" customWidth="1"/>
    <col min="10" max="10" width="18.5" style="1" customWidth="1"/>
    <col min="11" max="11" width="9.5" style="1" customWidth="1"/>
    <col min="12" max="12" width="26" style="1" customWidth="1"/>
    <col min="13" max="13" width="21.5" style="1" customWidth="1"/>
    <col min="14" max="14" width="37.33203125" style="1" customWidth="1"/>
    <col min="15" max="15" width="18.6640625" style="1" customWidth="1"/>
    <col min="16" max="16384" width="11.5" style="1"/>
  </cols>
  <sheetData>
    <row r="1" spans="1:26" ht="14" customHeight="1" x14ac:dyDescent="0.1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"/>
      <c r="N1" s="6"/>
      <c r="O1" s="10"/>
      <c r="P1" s="10"/>
      <c r="Q1" s="6"/>
      <c r="R1" s="6"/>
      <c r="S1" s="6"/>
      <c r="T1" s="6"/>
      <c r="U1" s="6"/>
      <c r="V1" s="6"/>
      <c r="W1" s="6"/>
      <c r="X1" s="6"/>
      <c r="Y1" s="6"/>
      <c r="Z1" s="5"/>
    </row>
    <row r="2" spans="1:26" ht="14" customHeight="1" x14ac:dyDescent="0.15">
      <c r="N2" s="6"/>
      <c r="O2" s="12">
        <v>0</v>
      </c>
      <c r="P2" s="13"/>
      <c r="Q2" s="13"/>
      <c r="R2" s="13"/>
      <c r="S2" s="13"/>
      <c r="T2" s="13"/>
      <c r="U2" s="13"/>
      <c r="V2" s="13"/>
      <c r="W2" s="12"/>
      <c r="X2" s="12"/>
      <c r="Y2" s="12"/>
      <c r="Z2" s="9"/>
    </row>
    <row r="3" spans="1:26" ht="14" customHeight="1" x14ac:dyDescent="0.2">
      <c r="N3" s="6"/>
      <c r="O3" s="12">
        <v>1</v>
      </c>
      <c r="P3" s="12" t="s">
        <v>3</v>
      </c>
      <c r="Q3" s="12" t="s">
        <v>4</v>
      </c>
      <c r="R3" s="12"/>
      <c r="S3" s="12"/>
      <c r="T3" s="12" t="s">
        <v>5</v>
      </c>
      <c r="U3" s="12" t="s">
        <v>6</v>
      </c>
      <c r="V3" s="52" t="s">
        <v>7</v>
      </c>
      <c r="W3" s="12"/>
      <c r="X3" s="12"/>
      <c r="Y3" s="12"/>
      <c r="Z3" s="9"/>
    </row>
    <row r="4" spans="1:26" s="11" customFormat="1" ht="14" customHeight="1" x14ac:dyDescent="0.15">
      <c r="A4" s="69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6" s="2" customFormat="1" ht="14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"/>
      <c r="O5" s="9"/>
    </row>
    <row r="6" spans="1:26" s="17" customFormat="1" ht="14" customHeight="1" x14ac:dyDescent="0.2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</row>
    <row r="7" spans="1:26" s="22" customFormat="1" ht="12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0"/>
    </row>
    <row r="8" spans="1:26" s="26" customFormat="1" ht="24" customHeight="1" x14ac:dyDescent="0.15">
      <c r="B8" s="107" t="s">
        <v>31</v>
      </c>
      <c r="C8" s="610" t="str">
        <f>IF(Source!B14=1,'Fiche de Renseignements'!G18,VLOOKUP(Source!B14,Source!A16:G135,3,FALSE))</f>
        <v/>
      </c>
      <c r="D8" s="611"/>
      <c r="E8" s="612"/>
      <c r="F8" s="27"/>
      <c r="G8" s="27"/>
      <c r="H8" s="27"/>
      <c r="I8" s="27"/>
      <c r="J8" s="27"/>
      <c r="K8" s="28" t="s">
        <v>30</v>
      </c>
      <c r="L8" s="392"/>
      <c r="M8" s="27"/>
      <c r="N8" s="27"/>
      <c r="O8" s="27"/>
    </row>
    <row r="9" spans="1:26" s="26" customFormat="1" ht="6" customHeight="1" x14ac:dyDescent="0.15">
      <c r="B9" s="108"/>
      <c r="N9" s="27"/>
      <c r="O9" s="27"/>
    </row>
    <row r="10" spans="1:26" s="26" customFormat="1" ht="24" customHeight="1" x14ac:dyDescent="0.15">
      <c r="B10" s="107" t="s">
        <v>475</v>
      </c>
      <c r="C10" s="610" t="str">
        <f>IF(Source!B14=1,'Fiche de Renseignements'!E18,VLOOKUP(Source!B14,Source!A16:G135,4,FALSE))</f>
        <v/>
      </c>
      <c r="D10" s="611"/>
      <c r="E10" s="612"/>
      <c r="F10" s="564" t="s">
        <v>32</v>
      </c>
      <c r="G10" s="564"/>
      <c r="H10" s="607" t="str">
        <f>IF(Source!B14=1,'Fiche de Renseignements'!E12,VLOOKUP(Source!B14,Source!A16:D135,2,FALSE))</f>
        <v/>
      </c>
      <c r="I10" s="608"/>
      <c r="J10" s="608"/>
      <c r="K10" s="608"/>
      <c r="L10" s="609"/>
      <c r="N10" s="27"/>
      <c r="O10" s="27"/>
    </row>
    <row r="11" spans="1:26" s="22" customFormat="1" ht="12" customHeight="1" x14ac:dyDescent="0.2">
      <c r="F11" s="23"/>
      <c r="G11" s="23"/>
      <c r="N11" s="20"/>
      <c r="O11" s="20"/>
    </row>
    <row r="12" spans="1:26" s="22" customFormat="1" ht="21.75" customHeight="1" x14ac:dyDescent="0.2">
      <c r="B12" s="561" t="str">
        <f>"PREVISIONS BUDGETAIRES POUR L'EXERCICE "&amp; (Source!C14)</f>
        <v>PREVISIONS BUDGETAIRES POUR L'EXERCICE 2021</v>
      </c>
      <c r="C12" s="561"/>
      <c r="D12" s="561"/>
      <c r="E12" s="561"/>
      <c r="F12" s="561"/>
      <c r="G12" s="561"/>
      <c r="H12" s="561"/>
      <c r="I12" s="561"/>
      <c r="J12" s="561"/>
      <c r="K12" s="561"/>
      <c r="L12" s="561"/>
      <c r="N12" s="20"/>
      <c r="O12" s="20"/>
    </row>
    <row r="13" spans="1:26" s="22" customFormat="1" ht="12" customHeight="1" x14ac:dyDescent="0.2">
      <c r="B13" s="563"/>
      <c r="C13" s="563"/>
      <c r="D13" s="563"/>
      <c r="E13" s="563"/>
      <c r="F13" s="563"/>
      <c r="G13" s="563"/>
      <c r="H13" s="563"/>
      <c r="I13" s="563"/>
      <c r="J13" s="563"/>
      <c r="K13" s="563"/>
      <c r="L13" s="563"/>
      <c r="N13" s="20"/>
      <c r="O13" s="20"/>
    </row>
    <row r="14" spans="1:26" s="106" customFormat="1" ht="24" customHeight="1" x14ac:dyDescent="0.2">
      <c r="B14" s="562" t="s">
        <v>78</v>
      </c>
      <c r="C14" s="562"/>
      <c r="D14" s="562"/>
      <c r="E14" s="562"/>
      <c r="F14" s="562"/>
      <c r="G14" s="88"/>
      <c r="H14" s="562" t="s">
        <v>476</v>
      </c>
      <c r="I14" s="562"/>
      <c r="J14" s="562"/>
      <c r="K14" s="88"/>
      <c r="L14" s="88"/>
    </row>
    <row r="15" spans="1:26" s="106" customFormat="1" ht="6.75" customHeight="1" x14ac:dyDescent="0.2">
      <c r="C15" s="80"/>
      <c r="D15" s="59"/>
      <c r="E15" s="59"/>
      <c r="F15" s="59"/>
      <c r="G15" s="58"/>
      <c r="H15" s="59"/>
      <c r="I15" s="59"/>
      <c r="J15" s="59"/>
      <c r="K15" s="58"/>
      <c r="L15" s="58"/>
    </row>
    <row r="16" spans="1:26" s="106" customFormat="1" ht="18.75" customHeight="1" x14ac:dyDescent="0.2">
      <c r="C16" s="80"/>
      <c r="D16" s="82" t="str">
        <f>"Excédent de l'année précédente " &amp;(Source!C14-1)</f>
        <v>Excédent de l'année précédente 2020</v>
      </c>
      <c r="E16" s="81"/>
      <c r="F16" s="390"/>
      <c r="G16" s="31"/>
      <c r="H16" s="82" t="str">
        <f>"Déficit de l'année précédente "&amp;(Source!C14-1)</f>
        <v>Déficit de l'année précédente 2020</v>
      </c>
      <c r="I16" s="81"/>
      <c r="J16" s="390"/>
      <c r="K16" s="31"/>
      <c r="L16" s="31"/>
    </row>
    <row r="17" spans="3:12" s="106" customFormat="1" ht="6.75" customHeight="1" x14ac:dyDescent="0.2">
      <c r="C17" s="80"/>
      <c r="D17" s="37"/>
      <c r="E17" s="37"/>
      <c r="F17" s="38"/>
      <c r="G17" s="31"/>
      <c r="H17" s="37"/>
      <c r="I17" s="37"/>
      <c r="J17" s="37"/>
      <c r="K17" s="31"/>
      <c r="L17" s="31"/>
    </row>
    <row r="18" spans="3:12" s="106" customFormat="1" ht="18.75" customHeight="1" x14ac:dyDescent="0.2">
      <c r="C18" s="80"/>
      <c r="D18" s="565"/>
      <c r="E18" s="566"/>
      <c r="F18" s="56" t="s">
        <v>79</v>
      </c>
      <c r="G18" s="413"/>
      <c r="H18" s="565"/>
      <c r="I18" s="567"/>
      <c r="J18" s="56" t="s">
        <v>79</v>
      </c>
      <c r="K18" s="31"/>
      <c r="L18" s="31"/>
    </row>
    <row r="19" spans="3:12" s="106" customFormat="1" ht="6.75" customHeight="1" x14ac:dyDescent="0.2">
      <c r="C19" s="80"/>
      <c r="D19" s="46"/>
      <c r="E19" s="46"/>
      <c r="F19" s="35"/>
      <c r="G19" s="413"/>
      <c r="H19" s="31"/>
      <c r="I19" s="31"/>
      <c r="J19" s="35"/>
      <c r="K19" s="31"/>
      <c r="L19" s="31"/>
    </row>
    <row r="20" spans="3:12" s="106" customFormat="1" ht="18.75" customHeight="1" x14ac:dyDescent="0.2">
      <c r="C20" s="22"/>
      <c r="D20" s="554" t="s">
        <v>304</v>
      </c>
      <c r="E20" s="555"/>
      <c r="F20" s="62">
        <f>SUM(F21:F23)</f>
        <v>0</v>
      </c>
      <c r="G20" s="414"/>
      <c r="H20" s="554" t="s">
        <v>305</v>
      </c>
      <c r="I20" s="555"/>
      <c r="J20" s="64">
        <f>SUM(J21:J28)</f>
        <v>0</v>
      </c>
      <c r="K20" s="44"/>
      <c r="L20" s="31"/>
    </row>
    <row r="21" spans="3:12" s="106" customFormat="1" ht="18.75" customHeight="1" x14ac:dyDescent="0.2">
      <c r="C21" s="22"/>
      <c r="D21" s="93" t="s">
        <v>87</v>
      </c>
      <c r="E21" s="90"/>
      <c r="F21" s="66">
        <v>0</v>
      </c>
      <c r="G21" s="414"/>
      <c r="H21" s="573" t="s">
        <v>89</v>
      </c>
      <c r="I21" s="574"/>
      <c r="J21" s="60">
        <v>0</v>
      </c>
      <c r="K21" s="31"/>
      <c r="L21" s="31"/>
    </row>
    <row r="22" spans="3:12" s="106" customFormat="1" ht="18.75" customHeight="1" x14ac:dyDescent="0.2">
      <c r="C22" s="22"/>
      <c r="D22" s="94" t="s">
        <v>80</v>
      </c>
      <c r="E22" s="91"/>
      <c r="F22" s="60">
        <v>0</v>
      </c>
      <c r="G22" s="414"/>
      <c r="H22" s="573" t="s">
        <v>90</v>
      </c>
      <c r="I22" s="574"/>
      <c r="J22" s="60">
        <v>0</v>
      </c>
      <c r="K22" s="31"/>
      <c r="L22" s="31"/>
    </row>
    <row r="23" spans="3:12" s="106" customFormat="1" ht="18.75" customHeight="1" x14ac:dyDescent="0.2">
      <c r="C23" s="22"/>
      <c r="D23" s="95" t="s">
        <v>88</v>
      </c>
      <c r="E23" s="92"/>
      <c r="F23" s="60">
        <v>0</v>
      </c>
      <c r="G23" s="414"/>
      <c r="H23" s="573" t="s">
        <v>91</v>
      </c>
      <c r="I23" s="574"/>
      <c r="J23" s="60">
        <v>0</v>
      </c>
      <c r="K23" s="31"/>
      <c r="L23" s="31"/>
    </row>
    <row r="24" spans="3:12" s="106" customFormat="1" ht="18.75" customHeight="1" x14ac:dyDescent="0.2">
      <c r="C24" s="22"/>
      <c r="D24" s="549"/>
      <c r="E24" s="549"/>
      <c r="F24" s="430"/>
      <c r="G24" s="414"/>
      <c r="H24" s="111" t="s">
        <v>92</v>
      </c>
      <c r="I24" s="96"/>
      <c r="J24" s="60">
        <v>0</v>
      </c>
      <c r="K24" s="31"/>
      <c r="L24" s="31"/>
    </row>
    <row r="25" spans="3:12" s="106" customFormat="1" ht="18.75" customHeight="1" x14ac:dyDescent="0.2">
      <c r="C25" s="22"/>
      <c r="D25" s="83" t="str">
        <f>"Dotations du " &amp;(Source!K9)</f>
        <v>Dotations du MEAE</v>
      </c>
      <c r="E25" s="84"/>
      <c r="F25" s="62">
        <f>SUM(F26:F27)</f>
        <v>0</v>
      </c>
      <c r="G25" s="414"/>
      <c r="H25" s="111" t="s">
        <v>306</v>
      </c>
      <c r="I25" s="97"/>
      <c r="J25" s="98"/>
      <c r="K25" s="55"/>
      <c r="L25" s="31"/>
    </row>
    <row r="26" spans="3:12" s="106" customFormat="1" ht="18.75" customHeight="1" x14ac:dyDescent="0.2">
      <c r="C26" s="22"/>
      <c r="D26" s="77" t="str">
        <f>"Subvention annuelle du "&amp;(Source!K9)</f>
        <v>Subvention annuelle du MEAE</v>
      </c>
      <c r="E26" s="78"/>
      <c r="F26" s="60">
        <v>0</v>
      </c>
      <c r="G26" s="415"/>
      <c r="H26" s="406" t="s">
        <v>321</v>
      </c>
      <c r="I26" s="75"/>
      <c r="J26" s="60">
        <v>0</v>
      </c>
      <c r="K26" s="44"/>
      <c r="L26" s="31"/>
    </row>
    <row r="27" spans="3:12" s="106" customFormat="1" ht="18.75" customHeight="1" x14ac:dyDescent="0.2">
      <c r="C27" s="22"/>
      <c r="D27" s="79" t="str">
        <f>"Subventions exceptionnelles du " &amp;(Source!K9)</f>
        <v>Subventions exceptionnelles du MEAE</v>
      </c>
      <c r="E27" s="89"/>
      <c r="F27" s="61">
        <v>0</v>
      </c>
      <c r="G27" s="414"/>
      <c r="H27" s="406" t="s">
        <v>308</v>
      </c>
      <c r="I27" s="75"/>
      <c r="J27" s="60">
        <v>0</v>
      </c>
      <c r="K27" s="32"/>
      <c r="L27" s="31"/>
    </row>
    <row r="28" spans="3:12" s="106" customFormat="1" ht="18.75" customHeight="1" x14ac:dyDescent="0.2">
      <c r="C28" s="22"/>
      <c r="D28" s="550"/>
      <c r="E28" s="550"/>
      <c r="F28" s="426"/>
      <c r="G28" s="415"/>
      <c r="H28" s="405" t="s">
        <v>322</v>
      </c>
      <c r="I28" s="67"/>
      <c r="J28" s="60">
        <v>0</v>
      </c>
      <c r="K28" s="32"/>
      <c r="L28" s="31"/>
    </row>
    <row r="29" spans="3:12" s="106" customFormat="1" ht="18.75" customHeight="1" x14ac:dyDescent="0.2">
      <c r="C29" s="22"/>
      <c r="D29" s="113" t="str">
        <f>"Autres subventions hors " &amp;(Source!K9)</f>
        <v>Autres subventions hors MEAE</v>
      </c>
      <c r="E29" s="87"/>
      <c r="F29" s="102">
        <f>SUM(F30:F34)</f>
        <v>0</v>
      </c>
      <c r="G29" s="414"/>
      <c r="H29" s="603"/>
      <c r="I29" s="604"/>
      <c r="J29" s="100"/>
      <c r="K29" s="32"/>
      <c r="L29" s="47"/>
    </row>
    <row r="30" spans="3:12" s="106" customFormat="1" ht="18.75" customHeight="1" x14ac:dyDescent="0.2">
      <c r="C30" s="22"/>
      <c r="D30" s="403" t="s">
        <v>81</v>
      </c>
      <c r="E30" s="65"/>
      <c r="F30" s="66">
        <v>0</v>
      </c>
      <c r="G30" s="414"/>
      <c r="H30" s="605"/>
      <c r="I30" s="606"/>
      <c r="J30" s="116"/>
      <c r="K30" s="22"/>
      <c r="L30" s="31"/>
    </row>
    <row r="31" spans="3:12" s="106" customFormat="1" ht="18.75" customHeight="1" x14ac:dyDescent="0.2">
      <c r="C31" s="22"/>
      <c r="D31" s="403" t="s">
        <v>82</v>
      </c>
      <c r="E31" s="65"/>
      <c r="F31" s="60">
        <v>0</v>
      </c>
      <c r="G31" s="415"/>
      <c r="H31" s="553"/>
      <c r="I31" s="553"/>
      <c r="J31" s="428"/>
      <c r="K31" s="32"/>
      <c r="L31" s="31"/>
    </row>
    <row r="32" spans="3:12" s="106" customFormat="1" ht="18.75" customHeight="1" x14ac:dyDescent="0.2">
      <c r="C32" s="22"/>
      <c r="D32" s="403" t="s">
        <v>334</v>
      </c>
      <c r="E32" s="65"/>
      <c r="F32" s="60">
        <v>0</v>
      </c>
      <c r="G32" s="414"/>
      <c r="H32" s="85" t="s">
        <v>307</v>
      </c>
      <c r="I32" s="99"/>
      <c r="J32" s="64">
        <f>SUM(J33:J36)</f>
        <v>0</v>
      </c>
      <c r="K32" s="32"/>
      <c r="L32" s="22"/>
    </row>
    <row r="33" spans="3:12" s="106" customFormat="1" ht="18.75" customHeight="1" x14ac:dyDescent="0.2">
      <c r="C33" s="22"/>
      <c r="D33" s="111" t="s">
        <v>93</v>
      </c>
      <c r="E33" s="74"/>
      <c r="F33" s="60">
        <v>0</v>
      </c>
      <c r="G33" s="415"/>
      <c r="H33" s="551" t="s">
        <v>84</v>
      </c>
      <c r="I33" s="552"/>
      <c r="J33" s="408">
        <v>0</v>
      </c>
      <c r="K33" s="32"/>
      <c r="L33" s="22"/>
    </row>
    <row r="34" spans="3:12" s="106" customFormat="1" ht="18.75" customHeight="1" x14ac:dyDescent="0.2">
      <c r="C34" s="22"/>
      <c r="D34" s="95" t="s">
        <v>302</v>
      </c>
      <c r="E34" s="76"/>
      <c r="F34" s="61">
        <v>0</v>
      </c>
      <c r="G34" s="414"/>
      <c r="H34" s="111" t="s">
        <v>86</v>
      </c>
      <c r="I34" s="112"/>
      <c r="J34" s="407">
        <v>0</v>
      </c>
      <c r="K34" s="22"/>
      <c r="L34" s="22"/>
    </row>
    <row r="35" spans="3:12" s="106" customFormat="1" ht="18.75" customHeight="1" x14ac:dyDescent="0.2">
      <c r="C35" s="22"/>
      <c r="D35" s="429"/>
      <c r="E35" s="429"/>
      <c r="F35" s="426"/>
      <c r="G35" s="414"/>
      <c r="H35" s="111" t="s">
        <v>85</v>
      </c>
      <c r="I35" s="112"/>
      <c r="J35" s="60">
        <v>0</v>
      </c>
      <c r="K35" s="44"/>
      <c r="L35" s="22"/>
    </row>
    <row r="36" spans="3:12" s="106" customFormat="1" ht="18.75" customHeight="1" x14ac:dyDescent="0.2">
      <c r="C36" s="22"/>
      <c r="D36" s="113" t="s">
        <v>83</v>
      </c>
      <c r="E36" s="86"/>
      <c r="F36" s="62">
        <f>SUM(F37:F40)</f>
        <v>0</v>
      </c>
      <c r="G36" s="414"/>
      <c r="H36" s="111" t="s">
        <v>323</v>
      </c>
      <c r="I36" s="112"/>
      <c r="J36" s="60">
        <v>0</v>
      </c>
      <c r="K36" s="31"/>
      <c r="L36" s="22"/>
    </row>
    <row r="37" spans="3:12" s="106" customFormat="1" ht="18.75" customHeight="1" x14ac:dyDescent="0.2">
      <c r="C37" s="22"/>
      <c r="D37" s="77" t="s">
        <v>319</v>
      </c>
      <c r="E37" s="63"/>
      <c r="F37" s="60">
        <v>0</v>
      </c>
      <c r="G37" s="45"/>
      <c r="H37" s="578"/>
      <c r="I37" s="579"/>
      <c r="J37" s="409"/>
      <c r="K37" s="31"/>
      <c r="L37" s="22"/>
    </row>
    <row r="38" spans="3:12" s="106" customFormat="1" ht="18.75" customHeight="1" x14ac:dyDescent="0.2">
      <c r="C38" s="22"/>
      <c r="D38" s="77" t="s">
        <v>303</v>
      </c>
      <c r="E38" s="63"/>
      <c r="F38" s="60">
        <v>0</v>
      </c>
      <c r="G38" s="44"/>
      <c r="H38" s="578"/>
      <c r="I38" s="579"/>
      <c r="J38" s="410"/>
      <c r="K38" s="31"/>
      <c r="L38" s="22"/>
    </row>
    <row r="39" spans="3:12" s="106" customFormat="1" ht="18.75" customHeight="1" x14ac:dyDescent="0.2">
      <c r="C39" s="22"/>
      <c r="D39" s="573" t="s">
        <v>320</v>
      </c>
      <c r="E39" s="574"/>
      <c r="F39" s="60">
        <v>0</v>
      </c>
      <c r="G39" s="31"/>
      <c r="H39" s="578"/>
      <c r="I39" s="579"/>
      <c r="J39" s="98"/>
      <c r="K39" s="31"/>
      <c r="L39" s="22"/>
    </row>
    <row r="40" spans="3:12" s="106" customFormat="1" ht="18.75" customHeight="1" x14ac:dyDescent="0.2">
      <c r="C40" s="22"/>
      <c r="D40" s="573" t="s">
        <v>309</v>
      </c>
      <c r="E40" s="577"/>
      <c r="F40" s="60">
        <v>0</v>
      </c>
      <c r="G40" s="31"/>
      <c r="H40" s="578"/>
      <c r="I40" s="579"/>
      <c r="J40" s="409"/>
      <c r="K40" s="31"/>
      <c r="L40" s="22"/>
    </row>
    <row r="41" spans="3:12" s="106" customFormat="1" ht="18.75" customHeight="1" x14ac:dyDescent="0.2">
      <c r="C41" s="22"/>
      <c r="D41" s="589"/>
      <c r="E41" s="590"/>
      <c r="F41" s="409"/>
      <c r="G41" s="45"/>
      <c r="H41" s="578"/>
      <c r="I41" s="579"/>
      <c r="J41" s="411"/>
      <c r="K41" s="31"/>
      <c r="L41" s="22"/>
    </row>
    <row r="42" spans="3:12" s="106" customFormat="1" ht="18.75" customHeight="1" x14ac:dyDescent="0.2">
      <c r="C42" s="22"/>
      <c r="D42" s="578"/>
      <c r="E42" s="579"/>
      <c r="F42" s="409"/>
      <c r="G42" s="31"/>
      <c r="H42" s="432"/>
      <c r="I42" s="432"/>
      <c r="J42" s="431"/>
      <c r="K42" s="44"/>
      <c r="L42" s="22"/>
    </row>
    <row r="43" spans="3:12" s="106" customFormat="1" ht="18.75" customHeight="1" x14ac:dyDescent="0.2">
      <c r="C43" s="22"/>
      <c r="D43" s="575"/>
      <c r="E43" s="576"/>
      <c r="F43" s="409"/>
      <c r="G43" s="31"/>
      <c r="H43" s="594"/>
      <c r="I43" s="595"/>
      <c r="J43" s="596"/>
      <c r="K43" s="31"/>
      <c r="L43" s="22"/>
    </row>
    <row r="44" spans="3:12" s="106" customFormat="1" ht="18.75" customHeight="1" x14ac:dyDescent="0.2">
      <c r="C44" s="22"/>
      <c r="D44" s="578"/>
      <c r="E44" s="579"/>
      <c r="F44" s="409"/>
      <c r="G44" s="31"/>
      <c r="H44" s="597"/>
      <c r="I44" s="598"/>
      <c r="J44" s="599"/>
      <c r="K44" s="31"/>
      <c r="L44" s="22"/>
    </row>
    <row r="45" spans="3:12" s="106" customFormat="1" ht="18.75" customHeight="1" x14ac:dyDescent="0.2">
      <c r="C45" s="22"/>
      <c r="D45" s="578"/>
      <c r="E45" s="579"/>
      <c r="F45" s="411"/>
      <c r="G45" s="31"/>
      <c r="H45" s="600"/>
      <c r="I45" s="601"/>
      <c r="J45" s="602"/>
      <c r="K45" s="22"/>
      <c r="L45" s="22"/>
    </row>
    <row r="46" spans="3:12" s="106" customFormat="1" ht="12" customHeight="1" x14ac:dyDescent="0.2">
      <c r="C46" s="53"/>
      <c r="D46" s="75"/>
      <c r="E46" s="75"/>
      <c r="F46" s="41"/>
      <c r="G46" s="31"/>
      <c r="H46" s="34"/>
      <c r="I46" s="34"/>
      <c r="J46" s="40"/>
      <c r="K46" s="31"/>
      <c r="L46" s="31"/>
    </row>
    <row r="47" spans="3:12" s="106" customFormat="1" ht="27" customHeight="1" x14ac:dyDescent="0.2">
      <c r="C47" s="53"/>
      <c r="D47" s="569" t="s">
        <v>311</v>
      </c>
      <c r="E47" s="570"/>
      <c r="F47" s="68">
        <f>F16+F20+F25+F29+F36</f>
        <v>0</v>
      </c>
      <c r="G47" s="44"/>
      <c r="H47" s="569" t="s">
        <v>310</v>
      </c>
      <c r="I47" s="570"/>
      <c r="J47" s="68">
        <f>J16+J20+J32</f>
        <v>0</v>
      </c>
      <c r="K47" s="44"/>
      <c r="L47" s="31"/>
    </row>
    <row r="48" spans="3:12" s="106" customFormat="1" ht="25.5" customHeight="1" x14ac:dyDescent="0.2">
      <c r="C48" s="53"/>
      <c r="D48" s="569" t="s">
        <v>312</v>
      </c>
      <c r="E48" s="570"/>
      <c r="F48" s="68" t="str">
        <f>IF(F47&gt;J47,(F47-J47),"")</f>
        <v/>
      </c>
      <c r="G48" s="48"/>
      <c r="H48" s="571" t="s">
        <v>313</v>
      </c>
      <c r="I48" s="593"/>
      <c r="J48" s="68" t="str">
        <f>IF(J47&gt;F47,(J47-F47),"")</f>
        <v/>
      </c>
      <c r="K48" s="44"/>
      <c r="L48" s="31"/>
    </row>
    <row r="49" spans="3:12" s="106" customFormat="1" ht="18.75" customHeight="1" x14ac:dyDescent="0.2">
      <c r="C49" s="53"/>
      <c r="D49" s="103"/>
      <c r="E49" s="33"/>
      <c r="F49" s="39"/>
      <c r="G49" s="31"/>
      <c r="H49" s="104"/>
      <c r="I49" s="33"/>
      <c r="J49" s="105"/>
      <c r="K49" s="31"/>
      <c r="L49" s="31"/>
    </row>
    <row r="50" spans="3:12" s="106" customFormat="1" ht="18.75" customHeight="1" x14ac:dyDescent="0.2">
      <c r="C50" s="54"/>
      <c r="D50" s="42"/>
      <c r="E50" s="43"/>
      <c r="F50" s="43"/>
      <c r="G50" s="31"/>
      <c r="H50" s="43"/>
      <c r="I50" s="43"/>
      <c r="J50" s="43"/>
      <c r="K50" s="31"/>
      <c r="L50" s="31"/>
    </row>
    <row r="51" spans="3:12" s="106" customFormat="1" ht="18.75" customHeight="1" x14ac:dyDescent="0.2">
      <c r="C51" s="53"/>
      <c r="D51" s="33"/>
      <c r="E51" s="49"/>
      <c r="F51" s="49"/>
      <c r="G51" s="50"/>
      <c r="H51" s="22"/>
      <c r="I51" s="22"/>
      <c r="J51" s="22"/>
      <c r="K51" s="51"/>
      <c r="L51" s="31"/>
    </row>
    <row r="52" spans="3:12" s="106" customFormat="1" ht="21.75" customHeight="1" x14ac:dyDescent="0.2">
      <c r="C52" s="591"/>
      <c r="D52" s="591"/>
      <c r="E52" s="22"/>
      <c r="F52" s="22"/>
      <c r="G52" s="22"/>
      <c r="H52" s="25"/>
      <c r="I52" s="24"/>
      <c r="J52" s="22"/>
      <c r="K52" s="22"/>
      <c r="L52" s="22"/>
    </row>
    <row r="53" spans="3:12" s="106" customFormat="1" ht="21.75" customHeight="1" x14ac:dyDescent="0.2"/>
    <row r="54" spans="3:12" s="106" customFormat="1" ht="21.75" customHeight="1" x14ac:dyDescent="0.2"/>
    <row r="55" spans="3:12" s="106" customFormat="1" ht="21.75" customHeight="1" x14ac:dyDescent="0.2"/>
    <row r="56" spans="3:12" s="106" customFormat="1" ht="21.75" customHeight="1" x14ac:dyDescent="0.2"/>
    <row r="57" spans="3:12" s="106" customFormat="1" ht="21.75" customHeight="1" x14ac:dyDescent="0.2"/>
    <row r="58" spans="3:12" s="106" customFormat="1" ht="21.75" customHeight="1" x14ac:dyDescent="0.2"/>
    <row r="59" spans="3:12" s="106" customFormat="1" ht="21.75" customHeight="1" x14ac:dyDescent="0.2"/>
    <row r="60" spans="3:12" s="106" customFormat="1" ht="21.75" customHeight="1" x14ac:dyDescent="0.2"/>
    <row r="61" spans="3:12" s="106" customFormat="1" ht="21.75" customHeight="1" x14ac:dyDescent="0.2"/>
    <row r="62" spans="3:12" s="106" customFormat="1" ht="21.75" customHeight="1" x14ac:dyDescent="0.2"/>
    <row r="63" spans="3:12" s="106" customFormat="1" ht="21.75" customHeight="1" x14ac:dyDescent="0.2"/>
    <row r="64" spans="3:12" s="106" customFormat="1" ht="21.75" customHeight="1" x14ac:dyDescent="0.2"/>
    <row r="65" s="106" customFormat="1" ht="21.75" customHeight="1" x14ac:dyDescent="0.2"/>
    <row r="66" s="106" customFormat="1" ht="21.75" customHeight="1" x14ac:dyDescent="0.2"/>
    <row r="67" s="106" customFormat="1" ht="21.75" customHeight="1" x14ac:dyDescent="0.2"/>
    <row r="68" s="106" customFormat="1" ht="21.75" customHeight="1" x14ac:dyDescent="0.2"/>
    <row r="69" s="106" customFormat="1" ht="21.75" customHeight="1" x14ac:dyDescent="0.2"/>
    <row r="70" s="106" customFormat="1" ht="21.75" customHeight="1" x14ac:dyDescent="0.2"/>
    <row r="71" s="106" customFormat="1" ht="21.75" customHeight="1" x14ac:dyDescent="0.2"/>
    <row r="72" s="106" customFormat="1" ht="21.75" customHeight="1" x14ac:dyDescent="0.2"/>
    <row r="73" s="106" customFormat="1" ht="21.75" customHeight="1" x14ac:dyDescent="0.2"/>
    <row r="74" s="106" customFormat="1" ht="21.75" customHeight="1" x14ac:dyDescent="0.2"/>
    <row r="75" s="106" customFormat="1" ht="21.75" customHeight="1" x14ac:dyDescent="0.2"/>
    <row r="76" s="106" customFormat="1" ht="21.75" customHeight="1" x14ac:dyDescent="0.2"/>
    <row r="77" s="106" customFormat="1" ht="21.75" customHeight="1" x14ac:dyDescent="0.2"/>
    <row r="78" s="106" customFormat="1" ht="21.75" customHeight="1" x14ac:dyDescent="0.2"/>
    <row r="79" s="106" customFormat="1" ht="21.75" customHeight="1" x14ac:dyDescent="0.2"/>
    <row r="80" s="106" customFormat="1" ht="21.75" customHeight="1" x14ac:dyDescent="0.2"/>
    <row r="81" s="106" customFormat="1" ht="21.75" customHeight="1" x14ac:dyDescent="0.2"/>
    <row r="82" s="106" customFormat="1" ht="21.75" customHeight="1" x14ac:dyDescent="0.2"/>
    <row r="83" s="106" customFormat="1" ht="21.75" customHeight="1" x14ac:dyDescent="0.2"/>
    <row r="84" s="106" customFormat="1" ht="21.75" customHeight="1" x14ac:dyDescent="0.2"/>
    <row r="85" s="106" customFormat="1" ht="21.75" customHeight="1" x14ac:dyDescent="0.2"/>
    <row r="86" s="106" customFormat="1" ht="21.75" customHeight="1" x14ac:dyDescent="0.2"/>
    <row r="87" s="106" customFormat="1" ht="21.75" customHeight="1" x14ac:dyDescent="0.2"/>
    <row r="88" s="106" customFormat="1" ht="21.75" customHeight="1" x14ac:dyDescent="0.2"/>
    <row r="89" s="106" customFormat="1" ht="21.75" customHeight="1" x14ac:dyDescent="0.2"/>
    <row r="90" s="106" customFormat="1" ht="21.75" customHeight="1" x14ac:dyDescent="0.2"/>
    <row r="91" s="106" customFormat="1" ht="21.75" customHeight="1" x14ac:dyDescent="0.2"/>
    <row r="92" s="106" customFormat="1" ht="21.75" customHeight="1" x14ac:dyDescent="0.2"/>
    <row r="93" s="106" customFormat="1" ht="21.75" customHeight="1" x14ac:dyDescent="0.2"/>
    <row r="94" s="106" customFormat="1" ht="21.75" customHeight="1" x14ac:dyDescent="0.2"/>
    <row r="95" s="106" customFormat="1" ht="21.75" customHeight="1" x14ac:dyDescent="0.2"/>
    <row r="96" s="106" customFormat="1" ht="21.75" customHeight="1" x14ac:dyDescent="0.2"/>
    <row r="97" s="106" customFormat="1" ht="21.75" customHeight="1" x14ac:dyDescent="0.2"/>
    <row r="98" s="106" customFormat="1" ht="21.75" customHeight="1" x14ac:dyDescent="0.2"/>
    <row r="99" s="106" customFormat="1" ht="21.75" customHeight="1" x14ac:dyDescent="0.2"/>
    <row r="100" s="106" customFormat="1" ht="21.75" customHeight="1" x14ac:dyDescent="0.2"/>
    <row r="101" s="106" customFormat="1" ht="21.75" customHeight="1" x14ac:dyDescent="0.2"/>
    <row r="102" s="106" customFormat="1" ht="21.75" customHeight="1" x14ac:dyDescent="0.2"/>
    <row r="103" s="106" customFormat="1" ht="21.75" customHeight="1" x14ac:dyDescent="0.2"/>
    <row r="104" s="106" customFormat="1" ht="21.75" customHeight="1" x14ac:dyDescent="0.2"/>
    <row r="105" s="106" customFormat="1" ht="21.75" customHeight="1" x14ac:dyDescent="0.2"/>
    <row r="106" s="106" customFormat="1" ht="21.75" customHeight="1" x14ac:dyDescent="0.2"/>
    <row r="107" s="106" customFormat="1" ht="21.75" customHeight="1" x14ac:dyDescent="0.2"/>
    <row r="108" s="106" customFormat="1" ht="21.75" customHeight="1" x14ac:dyDescent="0.2"/>
    <row r="109" s="106" customFormat="1" ht="21.75" customHeight="1" x14ac:dyDescent="0.2"/>
    <row r="110" s="106" customFormat="1" ht="21.75" customHeight="1" x14ac:dyDescent="0.2"/>
    <row r="111" s="106" customFormat="1" ht="21.75" customHeight="1" x14ac:dyDescent="0.2"/>
    <row r="112" s="106" customFormat="1" ht="21.75" customHeight="1" x14ac:dyDescent="0.2"/>
    <row r="113" s="106" customFormat="1" ht="21.75" customHeight="1" x14ac:dyDescent="0.2"/>
    <row r="114" s="106" customFormat="1" ht="21.75" customHeight="1" x14ac:dyDescent="0.2"/>
    <row r="115" s="106" customFormat="1" ht="21.75" customHeight="1" x14ac:dyDescent="0.2"/>
    <row r="116" s="106" customFormat="1" ht="21.75" customHeight="1" x14ac:dyDescent="0.2"/>
    <row r="117" s="106" customFormat="1" ht="21.75" customHeight="1" x14ac:dyDescent="0.2"/>
    <row r="118" s="106" customFormat="1" ht="21.75" customHeight="1" x14ac:dyDescent="0.2"/>
    <row r="119" s="106" customFormat="1" ht="21.75" customHeight="1" x14ac:dyDescent="0.2"/>
    <row r="120" s="106" customFormat="1" ht="21.75" customHeight="1" x14ac:dyDescent="0.2"/>
    <row r="121" s="106" customFormat="1" ht="21.75" customHeight="1" x14ac:dyDescent="0.2"/>
    <row r="122" s="106" customFormat="1" ht="21.75" customHeight="1" x14ac:dyDescent="0.2"/>
    <row r="123" s="106" customFormat="1" ht="21.75" customHeight="1" x14ac:dyDescent="0.2"/>
    <row r="124" s="106" customFormat="1" ht="21.75" customHeight="1" x14ac:dyDescent="0.2"/>
    <row r="125" s="106" customFormat="1" ht="21.75" customHeight="1" x14ac:dyDescent="0.2"/>
    <row r="126" s="106" customFormat="1" ht="21.75" customHeight="1" x14ac:dyDescent="0.2"/>
    <row r="127" s="106" customFormat="1" ht="21.75" customHeight="1" x14ac:dyDescent="0.2"/>
    <row r="128" s="106" customFormat="1" ht="21.75" customHeight="1" x14ac:dyDescent="0.2"/>
    <row r="129" s="106" customFormat="1" ht="21.75" customHeight="1" x14ac:dyDescent="0.2"/>
    <row r="130" s="106" customFormat="1" ht="21.75" customHeight="1" x14ac:dyDescent="0.2"/>
    <row r="131" s="106" customFormat="1" ht="21.75" customHeight="1" x14ac:dyDescent="0.2"/>
    <row r="132" s="106" customFormat="1" ht="21.75" customHeight="1" x14ac:dyDescent="0.2"/>
    <row r="133" s="106" customFormat="1" ht="21.75" customHeight="1" x14ac:dyDescent="0.2"/>
    <row r="134" s="106" customFormat="1" ht="21.75" customHeight="1" x14ac:dyDescent="0.2"/>
    <row r="135" s="106" customFormat="1" ht="21.75" customHeight="1" x14ac:dyDescent="0.2"/>
    <row r="136" s="106" customFormat="1" ht="21.75" customHeight="1" x14ac:dyDescent="0.2"/>
    <row r="137" s="106" customFormat="1" ht="21.75" customHeight="1" x14ac:dyDescent="0.2"/>
    <row r="138" s="106" customFormat="1" ht="21.75" customHeight="1" x14ac:dyDescent="0.2"/>
    <row r="139" s="106" customFormat="1" ht="21.75" customHeight="1" x14ac:dyDescent="0.2"/>
    <row r="140" s="106" customFormat="1" ht="21.75" customHeight="1" x14ac:dyDescent="0.2"/>
    <row r="141" s="106" customFormat="1" ht="21.75" customHeight="1" x14ac:dyDescent="0.2"/>
    <row r="142" s="106" customFormat="1" ht="21.75" customHeight="1" x14ac:dyDescent="0.2"/>
    <row r="143" s="106" customFormat="1" ht="21.75" customHeight="1" x14ac:dyDescent="0.2"/>
    <row r="144" s="106" customFormat="1" ht="21.75" customHeight="1" x14ac:dyDescent="0.2"/>
    <row r="145" s="106" customFormat="1" ht="21.75" customHeight="1" x14ac:dyDescent="0.2"/>
    <row r="146" s="106" customFormat="1" ht="21.75" customHeight="1" x14ac:dyDescent="0.2"/>
    <row r="147" s="106" customFormat="1" ht="21.75" customHeight="1" x14ac:dyDescent="0.2"/>
    <row r="148" s="106" customFormat="1" ht="21.75" customHeight="1" x14ac:dyDescent="0.2"/>
    <row r="149" s="106" customFormat="1" ht="21.75" customHeight="1" x14ac:dyDescent="0.2"/>
    <row r="150" s="106" customFormat="1" ht="21.75" customHeight="1" x14ac:dyDescent="0.2"/>
    <row r="151" s="106" customFormat="1" ht="21.75" customHeight="1" x14ac:dyDescent="0.2"/>
    <row r="152" s="106" customFormat="1" ht="21.75" customHeight="1" x14ac:dyDescent="0.2"/>
    <row r="153" s="106" customFormat="1" ht="21.75" customHeight="1" x14ac:dyDescent="0.2"/>
    <row r="154" s="106" customFormat="1" ht="21.75" customHeight="1" x14ac:dyDescent="0.2"/>
    <row r="155" s="106" customFormat="1" ht="21.75" customHeight="1" x14ac:dyDescent="0.2"/>
    <row r="156" s="106" customFormat="1" ht="21.75" customHeight="1" x14ac:dyDescent="0.2"/>
    <row r="157" s="106" customFormat="1" ht="21.75" customHeight="1" x14ac:dyDescent="0.2"/>
    <row r="158" s="106" customFormat="1" ht="21.75" customHeight="1" x14ac:dyDescent="0.2"/>
    <row r="159" s="106" customFormat="1" ht="21.75" customHeight="1" x14ac:dyDescent="0.2"/>
    <row r="160" s="106" customFormat="1" ht="21.75" customHeight="1" x14ac:dyDescent="0.2"/>
    <row r="161" s="106" customFormat="1" ht="21.75" customHeight="1" x14ac:dyDescent="0.2"/>
    <row r="162" s="106" customFormat="1" ht="21.75" customHeight="1" x14ac:dyDescent="0.2"/>
    <row r="163" s="106" customFormat="1" ht="21.75" customHeight="1" x14ac:dyDescent="0.2"/>
    <row r="164" s="106" customFormat="1" ht="21.75" customHeight="1" x14ac:dyDescent="0.2"/>
    <row r="165" s="106" customFormat="1" ht="21.75" customHeight="1" x14ac:dyDescent="0.2"/>
    <row r="166" s="106" customFormat="1" ht="21.75" customHeight="1" x14ac:dyDescent="0.2"/>
    <row r="167" s="106" customFormat="1" ht="21.75" customHeight="1" x14ac:dyDescent="0.2"/>
    <row r="168" s="106" customFormat="1" ht="21.75" customHeight="1" x14ac:dyDescent="0.2"/>
    <row r="169" s="106" customFormat="1" ht="21.75" customHeight="1" x14ac:dyDescent="0.2"/>
    <row r="170" s="106" customFormat="1" ht="21.75" customHeight="1" x14ac:dyDescent="0.2"/>
    <row r="171" s="106" customFormat="1" ht="21.75" customHeight="1" x14ac:dyDescent="0.2"/>
    <row r="172" s="106" customFormat="1" ht="21.75" customHeight="1" x14ac:dyDescent="0.2"/>
    <row r="173" s="106" customFormat="1" ht="21.75" customHeight="1" x14ac:dyDescent="0.2"/>
    <row r="174" s="106" customFormat="1" ht="21.75" customHeight="1" x14ac:dyDescent="0.2"/>
    <row r="175" s="106" customFormat="1" ht="21.75" customHeight="1" x14ac:dyDescent="0.2"/>
    <row r="176" s="106" customFormat="1" ht="21.75" customHeight="1" x14ac:dyDescent="0.2"/>
    <row r="177" s="106" customFormat="1" ht="21.75" customHeight="1" x14ac:dyDescent="0.2"/>
    <row r="178" s="106" customFormat="1" ht="21.75" customHeight="1" x14ac:dyDescent="0.2"/>
    <row r="179" s="106" customFormat="1" ht="21.75" customHeight="1" x14ac:dyDescent="0.2"/>
    <row r="180" s="106" customFormat="1" ht="21.75" customHeight="1" x14ac:dyDescent="0.2"/>
    <row r="181" s="106" customFormat="1" ht="21.75" customHeight="1" x14ac:dyDescent="0.2"/>
    <row r="182" s="106" customFormat="1" ht="21.75" customHeight="1" x14ac:dyDescent="0.2"/>
    <row r="183" s="106" customFormat="1" ht="21.75" customHeight="1" x14ac:dyDescent="0.2"/>
    <row r="184" s="106" customFormat="1" ht="21.75" customHeight="1" x14ac:dyDescent="0.2"/>
    <row r="185" s="106" customFormat="1" ht="21.75" customHeight="1" x14ac:dyDescent="0.2"/>
    <row r="186" s="106" customFormat="1" ht="21.75" customHeight="1" x14ac:dyDescent="0.2"/>
    <row r="187" s="106" customFormat="1" ht="21.75" customHeight="1" x14ac:dyDescent="0.2"/>
    <row r="188" s="106" customFormat="1" ht="21.75" customHeight="1" x14ac:dyDescent="0.2"/>
    <row r="189" s="106" customFormat="1" ht="21.75" customHeight="1" x14ac:dyDescent="0.2"/>
    <row r="190" s="106" customFormat="1" ht="21.75" customHeight="1" x14ac:dyDescent="0.2"/>
    <row r="191" s="106" customFormat="1" ht="21.75" customHeight="1" x14ac:dyDescent="0.2"/>
    <row r="192" s="106" customFormat="1" ht="21.75" customHeight="1" x14ac:dyDescent="0.2"/>
    <row r="193" s="106" customFormat="1" ht="21.75" customHeight="1" x14ac:dyDescent="0.2"/>
    <row r="194" s="106" customFormat="1" ht="21.75" customHeight="1" x14ac:dyDescent="0.2"/>
    <row r="195" s="106" customFormat="1" ht="21.75" customHeight="1" x14ac:dyDescent="0.2"/>
    <row r="196" s="106" customFormat="1" ht="21.75" customHeight="1" x14ac:dyDescent="0.2"/>
    <row r="197" s="106" customFormat="1" ht="21.75" customHeight="1" x14ac:dyDescent="0.2"/>
    <row r="198" s="106" customFormat="1" ht="21.75" customHeight="1" x14ac:dyDescent="0.2"/>
    <row r="199" s="106" customFormat="1" ht="21.75" customHeight="1" x14ac:dyDescent="0.2"/>
    <row r="200" s="106" customFormat="1" ht="21.75" customHeight="1" x14ac:dyDescent="0.2"/>
    <row r="201" s="106" customFormat="1" ht="21.75" customHeight="1" x14ac:dyDescent="0.2"/>
    <row r="202" s="106" customFormat="1" ht="21.75" customHeight="1" x14ac:dyDescent="0.2"/>
    <row r="203" s="106" customFormat="1" ht="21.75" customHeight="1" x14ac:dyDescent="0.2"/>
    <row r="204" s="106" customFormat="1" ht="21.75" customHeight="1" x14ac:dyDescent="0.2"/>
    <row r="205" s="106" customFormat="1" ht="21.75" customHeight="1" x14ac:dyDescent="0.2"/>
    <row r="206" s="106" customFormat="1" ht="21.75" customHeight="1" x14ac:dyDescent="0.2"/>
    <row r="207" s="106" customFormat="1" ht="21.75" customHeight="1" x14ac:dyDescent="0.2"/>
    <row r="208" s="106" customFormat="1" ht="21.75" customHeight="1" x14ac:dyDescent="0.2"/>
    <row r="209" s="106" customFormat="1" ht="21.75" customHeight="1" x14ac:dyDescent="0.2"/>
    <row r="210" s="106" customFormat="1" ht="21.75" customHeight="1" x14ac:dyDescent="0.2"/>
    <row r="211" s="106" customFormat="1" ht="21.75" customHeight="1" x14ac:dyDescent="0.2"/>
    <row r="212" s="106" customFormat="1" ht="21.75" customHeight="1" x14ac:dyDescent="0.2"/>
    <row r="213" s="106" customFormat="1" ht="21.75" customHeight="1" x14ac:dyDescent="0.2"/>
    <row r="214" s="106" customFormat="1" ht="21.75" customHeight="1" x14ac:dyDescent="0.2"/>
    <row r="215" s="106" customFormat="1" ht="21.75" customHeight="1" x14ac:dyDescent="0.2"/>
    <row r="216" s="106" customFormat="1" ht="21.75" customHeight="1" x14ac:dyDescent="0.2"/>
    <row r="217" s="106" customFormat="1" ht="21.75" customHeight="1" x14ac:dyDescent="0.2"/>
    <row r="218" s="106" customFormat="1" ht="21.75" customHeight="1" x14ac:dyDescent="0.2"/>
    <row r="219" s="106" customFormat="1" ht="21.75" customHeight="1" x14ac:dyDescent="0.2"/>
    <row r="220" s="106" customFormat="1" ht="21.75" customHeight="1" x14ac:dyDescent="0.2"/>
    <row r="221" s="106" customFormat="1" ht="21.75" customHeight="1" x14ac:dyDescent="0.2"/>
    <row r="222" s="106" customFormat="1" ht="21.75" customHeight="1" x14ac:dyDescent="0.2"/>
    <row r="223" s="106" customFormat="1" ht="21.75" customHeight="1" x14ac:dyDescent="0.2"/>
    <row r="224" s="106" customFormat="1" ht="21.75" customHeight="1" x14ac:dyDescent="0.2"/>
    <row r="225" s="106" customFormat="1" ht="21.75" customHeight="1" x14ac:dyDescent="0.2"/>
    <row r="226" s="106" customFormat="1" ht="21.75" customHeight="1" x14ac:dyDescent="0.2"/>
    <row r="227" s="106" customFormat="1" ht="21.75" customHeight="1" x14ac:dyDescent="0.2"/>
    <row r="228" s="106" customFormat="1" ht="21.75" customHeight="1" x14ac:dyDescent="0.2"/>
    <row r="229" s="106" customFormat="1" ht="21.75" customHeight="1" x14ac:dyDescent="0.2"/>
    <row r="230" s="106" customFormat="1" ht="21.75" customHeight="1" x14ac:dyDescent="0.2"/>
    <row r="231" s="106" customFormat="1" ht="21.75" customHeight="1" x14ac:dyDescent="0.2"/>
    <row r="232" s="106" customFormat="1" ht="21.75" customHeight="1" x14ac:dyDescent="0.2"/>
    <row r="233" s="106" customFormat="1" ht="21.75" customHeight="1" x14ac:dyDescent="0.2"/>
    <row r="234" s="106" customFormat="1" ht="21.75" customHeight="1" x14ac:dyDescent="0.2"/>
    <row r="235" s="106" customFormat="1" ht="21.75" customHeight="1" x14ac:dyDescent="0.2"/>
    <row r="236" s="106" customFormat="1" ht="21.75" customHeight="1" x14ac:dyDescent="0.2"/>
    <row r="237" s="106" customFormat="1" ht="21.75" customHeight="1" x14ac:dyDescent="0.2"/>
    <row r="238" s="106" customFormat="1" ht="21.75" customHeight="1" x14ac:dyDescent="0.2"/>
    <row r="239" s="106" customFormat="1" ht="21.75" customHeight="1" x14ac:dyDescent="0.2"/>
    <row r="240" s="106" customFormat="1" ht="21.75" customHeight="1" x14ac:dyDescent="0.2"/>
    <row r="241" s="106" customFormat="1" ht="21.75" customHeight="1" x14ac:dyDescent="0.2"/>
    <row r="242" s="106" customFormat="1" ht="21.75" customHeight="1" x14ac:dyDescent="0.2"/>
    <row r="243" s="106" customFormat="1" ht="21.75" customHeight="1" x14ac:dyDescent="0.2"/>
    <row r="244" s="106" customFormat="1" ht="21.75" customHeight="1" x14ac:dyDescent="0.2"/>
    <row r="245" s="106" customFormat="1" ht="21.75" customHeight="1" x14ac:dyDescent="0.2"/>
    <row r="246" s="106" customFormat="1" ht="21.75" customHeight="1" x14ac:dyDescent="0.2"/>
    <row r="247" s="106" customFormat="1" ht="21.75" customHeight="1" x14ac:dyDescent="0.2"/>
    <row r="248" s="106" customFormat="1" ht="21.75" customHeight="1" x14ac:dyDescent="0.2"/>
    <row r="249" s="106" customFormat="1" ht="21.75" customHeight="1" x14ac:dyDescent="0.2"/>
    <row r="250" s="106" customFormat="1" ht="21.75" customHeight="1" x14ac:dyDescent="0.2"/>
    <row r="251" s="106" customFormat="1" ht="21.75" customHeight="1" x14ac:dyDescent="0.2"/>
    <row r="252" s="106" customFormat="1" ht="21.75" customHeight="1" x14ac:dyDescent="0.2"/>
    <row r="253" s="106" customFormat="1" ht="21.75" customHeight="1" x14ac:dyDescent="0.2"/>
    <row r="254" s="106" customFormat="1" ht="21.75" customHeight="1" x14ac:dyDescent="0.2"/>
    <row r="255" s="106" customFormat="1" ht="21.75" customHeight="1" x14ac:dyDescent="0.2"/>
    <row r="256" s="106" customFormat="1" ht="21.75" customHeight="1" x14ac:dyDescent="0.2"/>
    <row r="257" s="106" customFormat="1" ht="21.75" customHeight="1" x14ac:dyDescent="0.2"/>
    <row r="258" s="106" customFormat="1" ht="21.75" customHeight="1" x14ac:dyDescent="0.2"/>
    <row r="259" s="106" customFormat="1" ht="21.75" customHeight="1" x14ac:dyDescent="0.2"/>
    <row r="260" s="106" customFormat="1" ht="21.75" customHeight="1" x14ac:dyDescent="0.2"/>
    <row r="261" s="106" customFormat="1" ht="21.75" customHeight="1" x14ac:dyDescent="0.2"/>
    <row r="262" s="106" customFormat="1" ht="21.75" customHeight="1" x14ac:dyDescent="0.2"/>
    <row r="263" s="106" customFormat="1" ht="21.75" customHeight="1" x14ac:dyDescent="0.2"/>
    <row r="264" s="106" customFormat="1" ht="21.75" customHeight="1" x14ac:dyDescent="0.2"/>
    <row r="265" s="106" customFormat="1" ht="21.75" customHeight="1" x14ac:dyDescent="0.2"/>
    <row r="266" s="106" customFormat="1" ht="21.75" customHeight="1" x14ac:dyDescent="0.2"/>
    <row r="267" s="106" customFormat="1" ht="21.75" customHeight="1" x14ac:dyDescent="0.2"/>
    <row r="268" s="106" customFormat="1" ht="21.75" customHeight="1" x14ac:dyDescent="0.2"/>
    <row r="269" s="106" customFormat="1" ht="21.75" customHeight="1" x14ac:dyDescent="0.2"/>
    <row r="270" s="106" customFormat="1" ht="21.75" customHeight="1" x14ac:dyDescent="0.2"/>
    <row r="271" s="106" customFormat="1" ht="21.75" customHeight="1" x14ac:dyDescent="0.2"/>
    <row r="272" s="106" customFormat="1" ht="21.75" customHeight="1" x14ac:dyDescent="0.2"/>
    <row r="273" s="106" customFormat="1" ht="21.75" customHeight="1" x14ac:dyDescent="0.2"/>
    <row r="274" s="106" customFormat="1" ht="21.75" customHeight="1" x14ac:dyDescent="0.2"/>
    <row r="275" s="106" customFormat="1" ht="21.75" customHeight="1" x14ac:dyDescent="0.2"/>
    <row r="276" s="106" customFormat="1" ht="21.75" customHeight="1" x14ac:dyDescent="0.2"/>
    <row r="277" s="106" customFormat="1" ht="21.75" customHeight="1" x14ac:dyDescent="0.2"/>
    <row r="278" s="106" customFormat="1" ht="21.75" customHeight="1" x14ac:dyDescent="0.2"/>
    <row r="279" s="106" customFormat="1" ht="21.75" customHeight="1" x14ac:dyDescent="0.2"/>
    <row r="280" s="106" customFormat="1" ht="21.75" customHeight="1" x14ac:dyDescent="0.2"/>
    <row r="281" s="106" customFormat="1" ht="21.75" customHeight="1" x14ac:dyDescent="0.2"/>
    <row r="282" s="106" customFormat="1" ht="21.75" customHeight="1" x14ac:dyDescent="0.2"/>
    <row r="283" s="106" customFormat="1" ht="21.75" customHeight="1" x14ac:dyDescent="0.2"/>
    <row r="284" s="106" customFormat="1" ht="21.75" customHeight="1" x14ac:dyDescent="0.2"/>
    <row r="285" s="106" customFormat="1" ht="21.75" customHeight="1" x14ac:dyDescent="0.2"/>
    <row r="286" s="106" customFormat="1" ht="21.75" customHeight="1" x14ac:dyDescent="0.2"/>
    <row r="287" s="106" customFormat="1" ht="21.75" customHeight="1" x14ac:dyDescent="0.2"/>
    <row r="288" s="106" customFormat="1" ht="21.75" customHeight="1" x14ac:dyDescent="0.2"/>
    <row r="289" s="106" customFormat="1" ht="21.75" customHeight="1" x14ac:dyDescent="0.2"/>
    <row r="290" s="106" customFormat="1" ht="21.75" customHeight="1" x14ac:dyDescent="0.2"/>
    <row r="291" s="106" customFormat="1" ht="21.75" customHeight="1" x14ac:dyDescent="0.2"/>
    <row r="292" s="106" customFormat="1" ht="21.75" customHeight="1" x14ac:dyDescent="0.2"/>
    <row r="293" s="106" customFormat="1" ht="21.75" customHeight="1" x14ac:dyDescent="0.2"/>
    <row r="294" s="106" customFormat="1" ht="21.75" customHeight="1" x14ac:dyDescent="0.2"/>
    <row r="295" s="106" customFormat="1" ht="21.75" customHeight="1" x14ac:dyDescent="0.2"/>
    <row r="296" s="106" customFormat="1" ht="21.75" customHeight="1" x14ac:dyDescent="0.2"/>
    <row r="297" s="106" customFormat="1" ht="21.75" customHeight="1" x14ac:dyDescent="0.2"/>
    <row r="298" s="106" customFormat="1" ht="21.75" customHeight="1" x14ac:dyDescent="0.2"/>
    <row r="299" s="106" customFormat="1" ht="21.75" customHeight="1" x14ac:dyDescent="0.2"/>
    <row r="300" s="106" customFormat="1" ht="21.75" customHeight="1" x14ac:dyDescent="0.2"/>
    <row r="301" s="106" customFormat="1" ht="21.75" customHeight="1" x14ac:dyDescent="0.2"/>
    <row r="302" s="106" customFormat="1" ht="21.75" customHeight="1" x14ac:dyDescent="0.2"/>
    <row r="303" s="106" customFormat="1" ht="21.75" customHeight="1" x14ac:dyDescent="0.2"/>
    <row r="304" s="106" customFormat="1" ht="21.75" customHeight="1" x14ac:dyDescent="0.2"/>
    <row r="305" s="106" customFormat="1" ht="21.75" customHeight="1" x14ac:dyDescent="0.2"/>
    <row r="306" s="106" customFormat="1" ht="21.75" customHeight="1" x14ac:dyDescent="0.2"/>
    <row r="307" s="106" customFormat="1" ht="21.75" customHeight="1" x14ac:dyDescent="0.2"/>
    <row r="308" s="106" customFormat="1" ht="21.75" customHeight="1" x14ac:dyDescent="0.2"/>
    <row r="309" s="106" customFormat="1" ht="21.75" customHeight="1" x14ac:dyDescent="0.2"/>
    <row r="310" s="106" customFormat="1" ht="21.75" customHeight="1" x14ac:dyDescent="0.2"/>
    <row r="311" s="106" customFormat="1" ht="21.75" customHeight="1" x14ac:dyDescent="0.2"/>
    <row r="312" s="106" customFormat="1" ht="21.75" customHeight="1" x14ac:dyDescent="0.2"/>
    <row r="313" s="106" customFormat="1" ht="21.75" customHeight="1" x14ac:dyDescent="0.2"/>
    <row r="314" s="106" customFormat="1" ht="21.75" customHeight="1" x14ac:dyDescent="0.2"/>
    <row r="315" s="106" customFormat="1" ht="21.75" customHeight="1" x14ac:dyDescent="0.2"/>
    <row r="316" s="106" customFormat="1" ht="21.75" customHeight="1" x14ac:dyDescent="0.2"/>
    <row r="317" s="106" customFormat="1" ht="21.75" customHeight="1" x14ac:dyDescent="0.2"/>
    <row r="318" s="106" customFormat="1" ht="21.75" customHeight="1" x14ac:dyDescent="0.2"/>
    <row r="319" s="106" customFormat="1" ht="21.75" customHeight="1" x14ac:dyDescent="0.2"/>
    <row r="320" s="106" customFormat="1" ht="21.75" customHeight="1" x14ac:dyDescent="0.2"/>
    <row r="321" s="106" customFormat="1" ht="21.75" customHeight="1" x14ac:dyDescent="0.2"/>
    <row r="322" s="106" customFormat="1" ht="21.75" customHeight="1" x14ac:dyDescent="0.2"/>
    <row r="323" s="106" customFormat="1" ht="21.75" customHeight="1" x14ac:dyDescent="0.2"/>
    <row r="324" s="106" customFormat="1" ht="21.75" customHeight="1" x14ac:dyDescent="0.2"/>
    <row r="325" s="106" customFormat="1" ht="21.75" customHeight="1" x14ac:dyDescent="0.2"/>
    <row r="326" s="106" customFormat="1" ht="21.75" customHeight="1" x14ac:dyDescent="0.2"/>
    <row r="327" s="106" customFormat="1" ht="21.75" customHeight="1" x14ac:dyDescent="0.2"/>
    <row r="328" s="106" customFormat="1" ht="21.75" customHeight="1" x14ac:dyDescent="0.2"/>
    <row r="329" s="106" customFormat="1" ht="21.75" customHeight="1" x14ac:dyDescent="0.2"/>
    <row r="330" s="106" customFormat="1" ht="21.75" customHeight="1" x14ac:dyDescent="0.2"/>
    <row r="331" s="106" customFormat="1" ht="21.75" customHeight="1" x14ac:dyDescent="0.2"/>
    <row r="332" s="106" customFormat="1" ht="21.75" customHeight="1" x14ac:dyDescent="0.2"/>
    <row r="333" s="106" customFormat="1" ht="21.75" customHeight="1" x14ac:dyDescent="0.2"/>
    <row r="334" s="106" customFormat="1" ht="21.75" customHeight="1" x14ac:dyDescent="0.2"/>
    <row r="335" s="106" customFormat="1" ht="21.75" customHeight="1" x14ac:dyDescent="0.2"/>
    <row r="336" s="106" customFormat="1" ht="21.75" customHeight="1" x14ac:dyDescent="0.2"/>
    <row r="337" s="106" customFormat="1" ht="21.75" customHeight="1" x14ac:dyDescent="0.2"/>
    <row r="338" s="106" customFormat="1" ht="21.75" customHeight="1" x14ac:dyDescent="0.2"/>
    <row r="339" s="106" customFormat="1" ht="21.75" customHeight="1" x14ac:dyDescent="0.2"/>
    <row r="340" s="106" customFormat="1" ht="21.75" customHeight="1" x14ac:dyDescent="0.2"/>
    <row r="341" s="106" customFormat="1" ht="21.75" customHeight="1" x14ac:dyDescent="0.2"/>
    <row r="342" s="106" customFormat="1" ht="21.75" customHeight="1" x14ac:dyDescent="0.2"/>
    <row r="343" s="106" customFormat="1" ht="21.75" customHeight="1" x14ac:dyDescent="0.2"/>
    <row r="344" s="106" customFormat="1" ht="21.75" customHeight="1" x14ac:dyDescent="0.2"/>
    <row r="345" s="106" customFormat="1" ht="21.75" customHeight="1" x14ac:dyDescent="0.2"/>
    <row r="346" s="106" customFormat="1" ht="21.75" customHeight="1" x14ac:dyDescent="0.2"/>
    <row r="347" s="106" customFormat="1" ht="21.75" customHeight="1" x14ac:dyDescent="0.2"/>
    <row r="348" s="106" customFormat="1" ht="21.75" customHeight="1" x14ac:dyDescent="0.2"/>
    <row r="349" s="106" customFormat="1" ht="21.75" customHeight="1" x14ac:dyDescent="0.2"/>
    <row r="350" s="106" customFormat="1" ht="21.75" customHeight="1" x14ac:dyDescent="0.2"/>
    <row r="351" s="106" customFormat="1" ht="21.75" customHeight="1" x14ac:dyDescent="0.2"/>
    <row r="352" s="106" customFormat="1" ht="21.75" customHeight="1" x14ac:dyDescent="0.2"/>
    <row r="353" s="106" customFormat="1" ht="21.75" customHeight="1" x14ac:dyDescent="0.2"/>
    <row r="354" s="106" customFormat="1" ht="21.75" customHeight="1" x14ac:dyDescent="0.2"/>
    <row r="355" s="106" customFormat="1" ht="21.75" customHeight="1" x14ac:dyDescent="0.2"/>
    <row r="356" s="106" customFormat="1" ht="21.75" customHeight="1" x14ac:dyDescent="0.2"/>
    <row r="357" s="106" customFormat="1" ht="21.75" customHeight="1" x14ac:dyDescent="0.2"/>
    <row r="358" s="106" customFormat="1" ht="21.75" customHeight="1" x14ac:dyDescent="0.2"/>
    <row r="359" s="106" customFormat="1" ht="21.75" customHeight="1" x14ac:dyDescent="0.2"/>
    <row r="360" s="106" customFormat="1" ht="21.75" customHeight="1" x14ac:dyDescent="0.2"/>
    <row r="361" s="106" customFormat="1" ht="21.75" customHeight="1" x14ac:dyDescent="0.2"/>
    <row r="362" s="106" customFormat="1" ht="21.75" customHeight="1" x14ac:dyDescent="0.2"/>
    <row r="363" s="106" customFormat="1" ht="21.75" customHeight="1" x14ac:dyDescent="0.2"/>
    <row r="364" s="106" customFormat="1" ht="21.75" customHeight="1" x14ac:dyDescent="0.2"/>
    <row r="365" s="106" customFormat="1" ht="21.75" customHeight="1" x14ac:dyDescent="0.2"/>
    <row r="366" s="106" customFormat="1" ht="21.75" customHeight="1" x14ac:dyDescent="0.2"/>
    <row r="367" s="106" customFormat="1" ht="21.75" customHeight="1" x14ac:dyDescent="0.2"/>
    <row r="368" s="106" customFormat="1" ht="21.75" customHeight="1" x14ac:dyDescent="0.2"/>
    <row r="369" s="106" customFormat="1" ht="21.75" customHeight="1" x14ac:dyDescent="0.2"/>
    <row r="370" s="106" customFormat="1" ht="21.75" customHeight="1" x14ac:dyDescent="0.2"/>
    <row r="371" s="16" customFormat="1" ht="21.75" customHeight="1" x14ac:dyDescent="0.2"/>
    <row r="372" s="16" customFormat="1" ht="21.75" customHeight="1" x14ac:dyDescent="0.2"/>
    <row r="373" s="16" customFormat="1" ht="21.75" customHeight="1" x14ac:dyDescent="0.2"/>
    <row r="374" s="16" customFormat="1" ht="21.75" customHeight="1" x14ac:dyDescent="0.2"/>
    <row r="375" s="16" customFormat="1" ht="21.75" customHeight="1" x14ac:dyDescent="0.2"/>
    <row r="376" s="16" customFormat="1" ht="21.75" customHeight="1" x14ac:dyDescent="0.2"/>
    <row r="377" s="16" customFormat="1" ht="21.75" customHeight="1" x14ac:dyDescent="0.2"/>
    <row r="378" s="16" customFormat="1" ht="14" customHeight="1" x14ac:dyDescent="0.2"/>
    <row r="379" s="16" customFormat="1" ht="14" customHeight="1" x14ac:dyDescent="0.2"/>
    <row r="380" s="16" customFormat="1" ht="14" customHeight="1" x14ac:dyDescent="0.2"/>
    <row r="381" s="16" customFormat="1" ht="14" customHeight="1" x14ac:dyDescent="0.2"/>
    <row r="382" s="16" customFormat="1" ht="14" customHeight="1" x14ac:dyDescent="0.2"/>
    <row r="383" s="16" customFormat="1" ht="14" customHeight="1" x14ac:dyDescent="0.2"/>
    <row r="384" s="16" customFormat="1" ht="14" customHeight="1" x14ac:dyDescent="0.2"/>
    <row r="385" s="16" customFormat="1" ht="14" customHeight="1" x14ac:dyDescent="0.2"/>
    <row r="386" s="16" customFormat="1" ht="14" customHeight="1" x14ac:dyDescent="0.2"/>
    <row r="387" s="16" customFormat="1" ht="14" customHeight="1" x14ac:dyDescent="0.2"/>
    <row r="388" s="16" customFormat="1" ht="14" customHeight="1" x14ac:dyDescent="0.2"/>
    <row r="389" s="16" customFormat="1" ht="14" customHeight="1" x14ac:dyDescent="0.2"/>
    <row r="390" s="16" customFormat="1" ht="14" customHeight="1" x14ac:dyDescent="0.2"/>
    <row r="391" s="16" customFormat="1" ht="14" customHeight="1" x14ac:dyDescent="0.2"/>
    <row r="392" s="16" customFormat="1" ht="14" customHeight="1" x14ac:dyDescent="0.2"/>
    <row r="393" s="16" customFormat="1" ht="14" customHeight="1" x14ac:dyDescent="0.2"/>
    <row r="394" s="16" customFormat="1" ht="14" customHeight="1" x14ac:dyDescent="0.2"/>
    <row r="395" s="16" customFormat="1" ht="14" customHeight="1" x14ac:dyDescent="0.2"/>
    <row r="396" s="16" customFormat="1" ht="14" customHeight="1" x14ac:dyDescent="0.2"/>
    <row r="397" s="16" customFormat="1" ht="14" customHeight="1" x14ac:dyDescent="0.2"/>
    <row r="398" s="16" customFormat="1" ht="14" customHeight="1" x14ac:dyDescent="0.2"/>
    <row r="399" s="16" customFormat="1" ht="14" customHeight="1" x14ac:dyDescent="0.2"/>
    <row r="400" s="16" customFormat="1" ht="14" customHeight="1" x14ac:dyDescent="0.2"/>
    <row r="401" s="16" customFormat="1" ht="14" customHeight="1" x14ac:dyDescent="0.2"/>
    <row r="402" s="16" customFormat="1" ht="14" customHeight="1" x14ac:dyDescent="0.2"/>
    <row r="403" s="16" customFormat="1" ht="14" customHeight="1" x14ac:dyDescent="0.2"/>
    <row r="404" s="16" customFormat="1" ht="14" customHeight="1" x14ac:dyDescent="0.2"/>
    <row r="405" s="16" customFormat="1" ht="14" customHeight="1" x14ac:dyDescent="0.2"/>
    <row r="406" s="16" customFormat="1" ht="14" customHeight="1" x14ac:dyDescent="0.2"/>
    <row r="407" s="16" customFormat="1" ht="14" customHeight="1" x14ac:dyDescent="0.2"/>
    <row r="408" s="16" customFormat="1" ht="14" customHeight="1" x14ac:dyDescent="0.2"/>
    <row r="409" s="16" customFormat="1" ht="14" customHeight="1" x14ac:dyDescent="0.2"/>
    <row r="410" s="16" customFormat="1" ht="14" customHeight="1" x14ac:dyDescent="0.2"/>
    <row r="411" s="16" customFormat="1" ht="14" customHeight="1" x14ac:dyDescent="0.2"/>
    <row r="412" s="16" customFormat="1" ht="14" customHeight="1" x14ac:dyDescent="0.2"/>
    <row r="413" s="16" customFormat="1" ht="14" customHeight="1" x14ac:dyDescent="0.2"/>
    <row r="414" s="16" customFormat="1" ht="14" customHeight="1" x14ac:dyDescent="0.2"/>
    <row r="415" s="16" customFormat="1" ht="14" customHeight="1" x14ac:dyDescent="0.2"/>
    <row r="416" s="16" customFormat="1" ht="14" customHeight="1" x14ac:dyDescent="0.2"/>
    <row r="417" s="16" customFormat="1" ht="14" customHeight="1" x14ac:dyDescent="0.2"/>
    <row r="418" s="16" customFormat="1" ht="14" customHeight="1" x14ac:dyDescent="0.2"/>
    <row r="419" s="16" customFormat="1" ht="14" customHeight="1" x14ac:dyDescent="0.2"/>
    <row r="420" s="16" customFormat="1" ht="14" customHeight="1" x14ac:dyDescent="0.2"/>
    <row r="421" s="16" customFormat="1" ht="14" customHeight="1" x14ac:dyDescent="0.2"/>
    <row r="422" s="16" customFormat="1" ht="14" customHeight="1" x14ac:dyDescent="0.2"/>
    <row r="423" s="16" customFormat="1" ht="14" customHeight="1" x14ac:dyDescent="0.2"/>
    <row r="424" s="16" customFormat="1" ht="14" customHeight="1" x14ac:dyDescent="0.2"/>
    <row r="425" s="16" customFormat="1" ht="14" customHeight="1" x14ac:dyDescent="0.2"/>
    <row r="426" s="16" customFormat="1" ht="14" customHeight="1" x14ac:dyDescent="0.2"/>
    <row r="427" s="16" customFormat="1" ht="14" customHeight="1" x14ac:dyDescent="0.2"/>
    <row r="428" s="16" customFormat="1" ht="14" customHeight="1" x14ac:dyDescent="0.2"/>
    <row r="429" s="16" customFormat="1" ht="14" customHeight="1" x14ac:dyDescent="0.2"/>
    <row r="430" s="16" customFormat="1" ht="14" customHeight="1" x14ac:dyDescent="0.2"/>
    <row r="431" s="16" customFormat="1" ht="14" customHeight="1" x14ac:dyDescent="0.2"/>
    <row r="432" s="16" customFormat="1" ht="14" customHeight="1" x14ac:dyDescent="0.2"/>
    <row r="433" s="16" customFormat="1" ht="14" customHeight="1" x14ac:dyDescent="0.2"/>
    <row r="434" s="16" customFormat="1" ht="14" customHeight="1" x14ac:dyDescent="0.2"/>
    <row r="435" s="16" customFormat="1" ht="14" customHeight="1" x14ac:dyDescent="0.2"/>
    <row r="436" s="16" customFormat="1" ht="14" customHeight="1" x14ac:dyDescent="0.2"/>
    <row r="437" s="16" customFormat="1" ht="14" customHeight="1" x14ac:dyDescent="0.2"/>
    <row r="438" s="16" customFormat="1" ht="14" customHeight="1" x14ac:dyDescent="0.2"/>
    <row r="439" s="16" customFormat="1" ht="14" customHeight="1" x14ac:dyDescent="0.2"/>
    <row r="440" s="16" customFormat="1" ht="14" customHeight="1" x14ac:dyDescent="0.2"/>
    <row r="441" s="16" customFormat="1" ht="14" customHeight="1" x14ac:dyDescent="0.2"/>
    <row r="442" s="16" customFormat="1" ht="14" customHeight="1" x14ac:dyDescent="0.2"/>
    <row r="443" s="16" customFormat="1" ht="14" customHeight="1" x14ac:dyDescent="0.2"/>
    <row r="444" s="16" customFormat="1" ht="14" customHeight="1" x14ac:dyDescent="0.2"/>
    <row r="445" s="16" customFormat="1" ht="14" customHeight="1" x14ac:dyDescent="0.2"/>
    <row r="446" s="16" customFormat="1" ht="14" customHeight="1" x14ac:dyDescent="0.2"/>
    <row r="447" s="16" customFormat="1" ht="14" customHeight="1" x14ac:dyDescent="0.2"/>
    <row r="448" s="16" customFormat="1" ht="14" customHeight="1" x14ac:dyDescent="0.2"/>
    <row r="449" s="16" customFormat="1" ht="14" customHeight="1" x14ac:dyDescent="0.2"/>
    <row r="450" s="16" customFormat="1" ht="14" customHeight="1" x14ac:dyDescent="0.2"/>
    <row r="451" s="16" customFormat="1" ht="14" customHeight="1" x14ac:dyDescent="0.2"/>
    <row r="452" s="16" customFormat="1" ht="14" customHeight="1" x14ac:dyDescent="0.2"/>
    <row r="453" s="16" customFormat="1" ht="14" customHeight="1" x14ac:dyDescent="0.2"/>
    <row r="454" s="16" customFormat="1" ht="14" customHeight="1" x14ac:dyDescent="0.2"/>
    <row r="455" s="16" customFormat="1" ht="14" customHeight="1" x14ac:dyDescent="0.2"/>
    <row r="456" s="16" customFormat="1" ht="14" customHeight="1" x14ac:dyDescent="0.2"/>
    <row r="457" s="16" customFormat="1" ht="14" customHeight="1" x14ac:dyDescent="0.2"/>
    <row r="458" s="16" customFormat="1" ht="14" customHeight="1" x14ac:dyDescent="0.2"/>
    <row r="459" s="16" customFormat="1" ht="14" customHeight="1" x14ac:dyDescent="0.2"/>
    <row r="460" s="16" customFormat="1" ht="14" customHeight="1" x14ac:dyDescent="0.2"/>
    <row r="461" s="16" customFormat="1" ht="14" customHeight="1" x14ac:dyDescent="0.2"/>
    <row r="462" s="16" customFormat="1" ht="14" customHeight="1" x14ac:dyDescent="0.2"/>
    <row r="463" s="16" customFormat="1" ht="14" customHeight="1" x14ac:dyDescent="0.2"/>
    <row r="464" s="16" customFormat="1" ht="14" customHeight="1" x14ac:dyDescent="0.2"/>
    <row r="465" s="16" customFormat="1" ht="14" customHeight="1" x14ac:dyDescent="0.2"/>
    <row r="466" s="16" customFormat="1" ht="14" customHeight="1" x14ac:dyDescent="0.2"/>
    <row r="467" s="16" customFormat="1" ht="14" customHeight="1" x14ac:dyDescent="0.2"/>
    <row r="468" s="16" customFormat="1" ht="14" customHeight="1" x14ac:dyDescent="0.2"/>
    <row r="469" s="16" customFormat="1" ht="14" customHeight="1" x14ac:dyDescent="0.2"/>
    <row r="470" s="16" customFormat="1" ht="14" customHeight="1" x14ac:dyDescent="0.2"/>
    <row r="471" s="16" customFormat="1" ht="14" customHeight="1" x14ac:dyDescent="0.2"/>
    <row r="472" s="16" customFormat="1" ht="14" customHeight="1" x14ac:dyDescent="0.2"/>
    <row r="473" s="16" customFormat="1" ht="14" customHeight="1" x14ac:dyDescent="0.2"/>
    <row r="474" s="16" customFormat="1" ht="14" customHeight="1" x14ac:dyDescent="0.2"/>
    <row r="475" s="16" customFormat="1" ht="14" customHeight="1" x14ac:dyDescent="0.2"/>
  </sheetData>
  <sheetProtection algorithmName="SHA-512" hashValue="iiBHRs8ivElSZME0pAQP3b8jbfBwK0mTiD7GHD1DBbMFIY3spwqaIsci8XjELpol9SvPtLuhj/jCyPQxzA79OQ==" saltValue="xcHopunOILLhh80kUWgARA==" spinCount="100000" sheet="1" objects="1" scenarios="1" selectLockedCells="1"/>
  <mergeCells count="39">
    <mergeCell ref="C8:E8"/>
    <mergeCell ref="C10:E10"/>
    <mergeCell ref="B12:L12"/>
    <mergeCell ref="H21:I21"/>
    <mergeCell ref="H22:I22"/>
    <mergeCell ref="B14:F14"/>
    <mergeCell ref="H23:I23"/>
    <mergeCell ref="B13:L13"/>
    <mergeCell ref="F10:G10"/>
    <mergeCell ref="H10:L10"/>
    <mergeCell ref="H14:J14"/>
    <mergeCell ref="D18:E18"/>
    <mergeCell ref="H18:I18"/>
    <mergeCell ref="D20:E20"/>
    <mergeCell ref="H20:I20"/>
    <mergeCell ref="H37:I37"/>
    <mergeCell ref="H38:I38"/>
    <mergeCell ref="D24:E24"/>
    <mergeCell ref="D28:E28"/>
    <mergeCell ref="H31:I31"/>
    <mergeCell ref="H33:I33"/>
    <mergeCell ref="H29:I29"/>
    <mergeCell ref="H30:I30"/>
    <mergeCell ref="D39:E39"/>
    <mergeCell ref="H39:I39"/>
    <mergeCell ref="D40:E40"/>
    <mergeCell ref="H40:I40"/>
    <mergeCell ref="D41:E41"/>
    <mergeCell ref="H41:I41"/>
    <mergeCell ref="D42:E42"/>
    <mergeCell ref="D43:E43"/>
    <mergeCell ref="D44:E44"/>
    <mergeCell ref="D45:E45"/>
    <mergeCell ref="H43:J45"/>
    <mergeCell ref="D47:E47"/>
    <mergeCell ref="H47:I47"/>
    <mergeCell ref="D48:E48"/>
    <mergeCell ref="H48:I48"/>
    <mergeCell ref="C52:D52"/>
  </mergeCells>
  <phoneticPr fontId="0" type="noConversion"/>
  <dataValidations count="2">
    <dataValidation type="custom" allowBlank="1" showErrorMessage="1" errorTitle="Excédent déjà enregistré" error="Un excédent a déjà été enrégistré sur la même période" sqref="J16" xr:uid="{00000000-0002-0000-0300-000000000000}">
      <formula1>ISBLANK(F16)</formula1>
    </dataValidation>
    <dataValidation type="custom" allowBlank="1" showErrorMessage="1" errorTitle="Saisie impossible" error="Vous avez déjà signalé un déficit sur la même période" sqref="F16" xr:uid="{00000000-0002-0000-0300-000001000000}">
      <formula1>ISBLANK(J16)</formula1>
    </dataValidation>
  </dataValidations>
  <pageMargins left="0" right="0" top="0" bottom="0" header="0" footer="0"/>
  <pageSetup paperSize="9" scale="70" fitToWidth="0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FI2"/>
  <sheetViews>
    <sheetView workbookViewId="0">
      <selection activeCell="DT2" sqref="DT2"/>
    </sheetView>
  </sheetViews>
  <sheetFormatPr baseColWidth="10" defaultColWidth="52.5" defaultRowHeight="14" customHeight="1" x14ac:dyDescent="0.15"/>
  <cols>
    <col min="1" max="1" width="16.5" style="7" customWidth="1"/>
    <col min="2" max="2" width="21.5" style="70" customWidth="1"/>
    <col min="3" max="3" width="25.1640625" style="7" customWidth="1"/>
    <col min="4" max="4" width="30" style="7" customWidth="1"/>
    <col min="5" max="5" width="26.5" style="70" customWidth="1"/>
    <col min="6" max="6" width="52.5" style="7"/>
    <col min="7" max="7" width="22" style="7" customWidth="1"/>
    <col min="8" max="8" width="24.6640625" style="7" customWidth="1"/>
    <col min="9" max="9" width="31.6640625" style="7" customWidth="1"/>
    <col min="10" max="10" width="28" style="7" customWidth="1"/>
    <col min="11" max="11" width="22.6640625" style="7" customWidth="1"/>
    <col min="12" max="12" width="26.33203125" style="7" customWidth="1"/>
    <col min="13" max="13" width="25.1640625" style="7" customWidth="1"/>
    <col min="14" max="14" width="23.5" style="7" customWidth="1"/>
    <col min="15" max="15" width="22.5" style="7" customWidth="1"/>
    <col min="16" max="16" width="21.5" style="7" customWidth="1"/>
    <col min="17" max="17" width="20.6640625" style="7" customWidth="1"/>
    <col min="18" max="18" width="20" style="7" customWidth="1"/>
    <col min="19" max="19" width="21.33203125" style="7" customWidth="1"/>
    <col min="20" max="20" width="23.6640625" style="7" customWidth="1"/>
    <col min="21" max="21" width="20.33203125" style="7" customWidth="1"/>
    <col min="22" max="22" width="28.6640625" style="7" customWidth="1"/>
    <col min="23" max="23" width="24.5" style="7" customWidth="1"/>
    <col min="24" max="24" width="26.5" style="7" customWidth="1"/>
    <col min="25" max="25" width="17.83203125" style="7" customWidth="1"/>
    <col min="26" max="26" width="52.33203125" style="7" customWidth="1"/>
    <col min="27" max="27" width="23.5" style="7" customWidth="1"/>
    <col min="28" max="28" width="41.5" style="7" customWidth="1"/>
    <col min="29" max="29" width="48.5" style="7" customWidth="1"/>
    <col min="30" max="30" width="24.1640625" style="7" customWidth="1"/>
    <col min="31" max="31" width="27.5" style="70" customWidth="1"/>
    <col min="32" max="32" width="24" style="70" customWidth="1"/>
    <col min="33" max="33" width="30.83203125" style="70" customWidth="1"/>
    <col min="34" max="34" width="33.5" style="70" customWidth="1"/>
    <col min="35" max="35" width="27" style="70" customWidth="1"/>
    <col min="36" max="36" width="28.1640625" style="70" customWidth="1"/>
    <col min="37" max="37" width="29.1640625" style="70" customWidth="1"/>
    <col min="38" max="38" width="23.5" style="70" customWidth="1"/>
    <col min="39" max="39" width="29.6640625" style="70" customWidth="1"/>
    <col min="40" max="40" width="24.33203125" style="70" customWidth="1"/>
    <col min="41" max="41" width="30.83203125" style="70" customWidth="1"/>
    <col min="42" max="43" width="28.83203125" style="70" customWidth="1"/>
    <col min="44" max="44" width="29" style="70" customWidth="1"/>
    <col min="45" max="45" width="33.6640625" style="70" customWidth="1"/>
    <col min="46" max="46" width="30.6640625" style="70" customWidth="1"/>
    <col min="47" max="47" width="29.5" style="70" customWidth="1"/>
    <col min="48" max="48" width="27.6640625" style="70" customWidth="1"/>
    <col min="49" max="49" width="30" style="70" customWidth="1"/>
    <col min="50" max="50" width="31.1640625" style="70" customWidth="1"/>
    <col min="51" max="51" width="41" style="70" customWidth="1"/>
    <col min="52" max="53" width="32.6640625" style="70" customWidth="1"/>
    <col min="54" max="54" width="33.33203125" style="70" customWidth="1"/>
    <col min="55" max="55" width="34.83203125" style="70" customWidth="1"/>
    <col min="56" max="56" width="28.5" style="70" customWidth="1"/>
    <col min="57" max="57" width="39.6640625" style="70" customWidth="1"/>
    <col min="58" max="58" width="32" style="70" customWidth="1"/>
    <col min="59" max="59" width="38.5" style="70" customWidth="1"/>
    <col min="60" max="60" width="37.6640625" style="70" customWidth="1"/>
    <col min="61" max="61" width="25.1640625" style="70" customWidth="1"/>
    <col min="62" max="62" width="36.33203125" style="70" customWidth="1"/>
    <col min="63" max="63" width="25" style="70" customWidth="1"/>
    <col min="64" max="64" width="42.6640625" style="70" customWidth="1"/>
    <col min="65" max="65" width="30.33203125" style="70" customWidth="1"/>
    <col min="66" max="66" width="18.5" style="7" customWidth="1"/>
    <col min="67" max="67" width="23.33203125" style="7" customWidth="1"/>
    <col min="68" max="68" width="30.33203125" style="7" customWidth="1"/>
    <col min="69" max="69" width="19.5" style="7" customWidth="1"/>
    <col min="70" max="70" width="23.5" style="7" customWidth="1"/>
    <col min="71" max="71" width="27.5" style="7" customWidth="1"/>
    <col min="72" max="72" width="25.5" style="7" customWidth="1"/>
    <col min="73" max="73" width="30.5" style="7" customWidth="1"/>
    <col min="74" max="74" width="31.1640625" style="7" customWidth="1"/>
    <col min="75" max="75" width="28.1640625" style="7" customWidth="1"/>
    <col min="76" max="76" width="25.6640625" style="7" customWidth="1"/>
    <col min="77" max="77" width="27" style="7" customWidth="1"/>
    <col min="78" max="78" width="23.5" style="7" customWidth="1"/>
    <col min="79" max="79" width="30.5" style="7" customWidth="1"/>
    <col min="80" max="80" width="37.6640625" style="7" customWidth="1"/>
    <col min="81" max="81" width="28.5" style="7" customWidth="1"/>
    <col min="82" max="82" width="26" style="7" customWidth="1"/>
    <col min="83" max="84" width="27.5" style="7" customWidth="1"/>
    <col min="85" max="89" width="27.5" style="70" customWidth="1"/>
    <col min="90" max="90" width="29.83203125" style="7" customWidth="1"/>
    <col min="91" max="92" width="25" style="7" customWidth="1"/>
    <col min="93" max="93" width="24.6640625" style="7" customWidth="1"/>
    <col min="94" max="94" width="28.1640625" style="7" customWidth="1"/>
    <col min="95" max="95" width="29.5" style="7" customWidth="1"/>
    <col min="96" max="96" width="24.83203125" style="7" customWidth="1"/>
    <col min="97" max="97" width="18.83203125" style="7" customWidth="1"/>
    <col min="98" max="98" width="22.83203125" style="7" customWidth="1"/>
    <col min="99" max="99" width="22.5" style="7" customWidth="1"/>
    <col min="100" max="100" width="31" style="7" customWidth="1"/>
    <col min="101" max="101" width="25.1640625" style="7" customWidth="1"/>
    <col min="102" max="103" width="28.1640625" style="7" customWidth="1"/>
    <col min="104" max="104" width="24.33203125" style="7" customWidth="1"/>
    <col min="105" max="105" width="25.6640625" style="7" customWidth="1"/>
    <col min="106" max="106" width="22.5" style="7" customWidth="1"/>
    <col min="107" max="107" width="25.6640625" style="7" customWidth="1"/>
    <col min="108" max="108" width="33" style="7" customWidth="1"/>
    <col min="109" max="109" width="30.6640625" style="7" customWidth="1"/>
    <col min="110" max="110" width="30.5" style="7" customWidth="1"/>
    <col min="111" max="111" width="29.5" style="7" customWidth="1"/>
    <col min="112" max="112" width="31.5" style="7" customWidth="1"/>
    <col min="113" max="113" width="34" style="70" customWidth="1"/>
    <col min="114" max="114" width="28.1640625" style="7" customWidth="1"/>
    <col min="115" max="115" width="19.5" style="7" customWidth="1"/>
    <col min="116" max="116" width="21.83203125" style="7" customWidth="1"/>
    <col min="117" max="117" width="25.5" style="7" customWidth="1"/>
    <col min="118" max="118" width="30.1640625" style="7" customWidth="1"/>
    <col min="119" max="119" width="18.6640625" style="7" customWidth="1"/>
    <col min="120" max="120" width="23.5" style="7" customWidth="1"/>
    <col min="121" max="121" width="31.6640625" style="7" customWidth="1"/>
    <col min="122" max="123" width="28.1640625" style="7" customWidth="1"/>
    <col min="124" max="124" width="30.1640625" style="7" customWidth="1"/>
    <col min="125" max="128" width="28.1640625" style="7" customWidth="1"/>
    <col min="129" max="129" width="25.1640625" style="7" customWidth="1"/>
    <col min="130" max="130" width="38.1640625" style="7" customWidth="1"/>
    <col min="131" max="134" width="28.1640625" style="7" customWidth="1"/>
    <col min="135" max="135" width="29" style="7" customWidth="1"/>
    <col min="136" max="136" width="29.5" style="7" customWidth="1"/>
    <col min="137" max="138" width="28.1640625" style="7" customWidth="1"/>
    <col min="139" max="139" width="30" style="7" customWidth="1"/>
    <col min="140" max="140" width="32.5" style="7" customWidth="1"/>
    <col min="141" max="143" width="28.1640625" style="7" customWidth="1"/>
    <col min="144" max="144" width="32.1640625" style="7" customWidth="1"/>
    <col min="145" max="145" width="31.5" style="7" customWidth="1"/>
    <col min="146" max="146" width="28.1640625" style="7" customWidth="1"/>
    <col min="147" max="147" width="21.33203125" style="7" customWidth="1"/>
    <col min="148" max="149" width="28.1640625" style="7" customWidth="1"/>
    <col min="150" max="150" width="34.6640625" style="7" customWidth="1"/>
    <col min="151" max="152" width="28.1640625" style="7" customWidth="1"/>
    <col min="153" max="153" width="31.5" style="7" customWidth="1"/>
    <col min="154" max="157" width="28.1640625" style="7" customWidth="1"/>
    <col min="158" max="158" width="33.83203125" style="7" customWidth="1"/>
    <col min="159" max="159" width="32.5" style="7" customWidth="1"/>
    <col min="160" max="160" width="35" style="7" customWidth="1"/>
    <col min="161" max="161" width="32.83203125" style="7" customWidth="1"/>
    <col min="162" max="162" width="34.1640625" style="7" customWidth="1"/>
    <col min="163" max="163" width="35.5" style="70" customWidth="1"/>
    <col min="164" max="164" width="24.5" style="7" customWidth="1"/>
    <col min="165" max="500" width="28.1640625" style="7" customWidth="1"/>
    <col min="501" max="16384" width="52.5" style="7"/>
  </cols>
  <sheetData>
    <row r="1" spans="1:165" s="71" customFormat="1" ht="14" customHeight="1" x14ac:dyDescent="0.15">
      <c r="A1" s="71" t="s">
        <v>196</v>
      </c>
      <c r="B1" s="71" t="s">
        <v>340</v>
      </c>
      <c r="C1" s="71" t="s">
        <v>37</v>
      </c>
      <c r="D1" s="71" t="s">
        <v>38</v>
      </c>
      <c r="E1" s="71" t="s">
        <v>283</v>
      </c>
      <c r="F1" s="72" t="s">
        <v>138</v>
      </c>
      <c r="G1" s="72" t="s">
        <v>139</v>
      </c>
      <c r="H1" s="72" t="s">
        <v>284</v>
      </c>
      <c r="I1" s="72" t="s">
        <v>285</v>
      </c>
      <c r="J1" s="71" t="s">
        <v>286</v>
      </c>
      <c r="K1" s="71" t="s">
        <v>288</v>
      </c>
      <c r="L1" s="71" t="s">
        <v>287</v>
      </c>
      <c r="M1" s="71" t="s">
        <v>289</v>
      </c>
      <c r="N1" s="71" t="s">
        <v>290</v>
      </c>
      <c r="O1" s="71" t="s">
        <v>291</v>
      </c>
      <c r="P1" s="71" t="s">
        <v>292</v>
      </c>
      <c r="Q1" s="71" t="s">
        <v>293</v>
      </c>
      <c r="R1" s="71" t="s">
        <v>294</v>
      </c>
      <c r="S1" s="71" t="s">
        <v>295</v>
      </c>
      <c r="T1" s="71" t="s">
        <v>344</v>
      </c>
      <c r="U1" s="71" t="s">
        <v>296</v>
      </c>
      <c r="V1" s="71" t="s">
        <v>297</v>
      </c>
      <c r="W1" s="71" t="s">
        <v>298</v>
      </c>
      <c r="X1" s="71" t="s">
        <v>299</v>
      </c>
      <c r="Y1" s="71" t="s">
        <v>300</v>
      </c>
      <c r="Z1" s="72" t="s">
        <v>301</v>
      </c>
      <c r="AA1" s="71" t="s">
        <v>335</v>
      </c>
      <c r="AB1" s="72" t="s">
        <v>336</v>
      </c>
      <c r="AC1" s="71" t="s">
        <v>337</v>
      </c>
      <c r="AD1" s="71" t="s">
        <v>338</v>
      </c>
      <c r="AE1" s="71" t="s">
        <v>347</v>
      </c>
      <c r="AF1" s="71" t="s">
        <v>348</v>
      </c>
      <c r="AG1" s="71" t="s">
        <v>345</v>
      </c>
      <c r="AH1" s="71" t="s">
        <v>37</v>
      </c>
      <c r="AI1" s="71" t="s">
        <v>349</v>
      </c>
      <c r="AJ1" s="71" t="s">
        <v>350</v>
      </c>
      <c r="AK1" s="71" t="s">
        <v>351</v>
      </c>
      <c r="AL1" s="71" t="s">
        <v>352</v>
      </c>
      <c r="AM1" s="71" t="s">
        <v>353</v>
      </c>
      <c r="AN1" s="71" t="s">
        <v>354</v>
      </c>
      <c r="AO1" s="71" t="s">
        <v>355</v>
      </c>
      <c r="AP1" s="71" t="s">
        <v>479</v>
      </c>
      <c r="AQ1" s="71" t="s">
        <v>356</v>
      </c>
      <c r="AR1" s="71" t="s">
        <v>357</v>
      </c>
      <c r="AS1" s="71" t="s">
        <v>358</v>
      </c>
      <c r="AT1" s="71" t="s">
        <v>359</v>
      </c>
      <c r="AU1" s="71" t="s">
        <v>360</v>
      </c>
      <c r="AV1" s="71" t="s">
        <v>361</v>
      </c>
      <c r="AW1" s="71" t="s">
        <v>362</v>
      </c>
      <c r="AX1" s="71" t="s">
        <v>363</v>
      </c>
      <c r="AY1" s="71" t="s">
        <v>364</v>
      </c>
      <c r="AZ1" s="71" t="s">
        <v>365</v>
      </c>
      <c r="BA1" s="71" t="s">
        <v>366</v>
      </c>
      <c r="BB1" s="71" t="s">
        <v>367</v>
      </c>
      <c r="BC1" s="71" t="s">
        <v>368</v>
      </c>
      <c r="BD1" s="71" t="s">
        <v>480</v>
      </c>
      <c r="BE1" s="71" t="s">
        <v>369</v>
      </c>
      <c r="BF1" s="71" t="s">
        <v>481</v>
      </c>
      <c r="BG1" s="71" t="s">
        <v>370</v>
      </c>
      <c r="BH1" s="71" t="s">
        <v>371</v>
      </c>
      <c r="BI1" s="71" t="s">
        <v>372</v>
      </c>
      <c r="BJ1" s="71" t="s">
        <v>373</v>
      </c>
      <c r="BK1" s="71" t="s">
        <v>374</v>
      </c>
      <c r="BL1" s="71" t="s">
        <v>375</v>
      </c>
      <c r="BM1" s="71" t="s">
        <v>376</v>
      </c>
      <c r="BN1" s="72" t="s">
        <v>339</v>
      </c>
      <c r="BO1" s="71" t="s">
        <v>415</v>
      </c>
      <c r="BP1" s="71" t="s">
        <v>378</v>
      </c>
      <c r="BQ1" s="71" t="s">
        <v>379</v>
      </c>
      <c r="BR1" s="71" t="s">
        <v>380</v>
      </c>
      <c r="BS1" s="71" t="s">
        <v>425</v>
      </c>
      <c r="BT1" s="71" t="str">
        <f>"OLES_CR_SubvAnn_"&amp;(Source!K9)</f>
        <v>OLES_CR_SubvAnn_MEAE</v>
      </c>
      <c r="BU1" s="71" t="str">
        <f>"OLES_CR_SubvExcept_"&amp;(Source!K9)</f>
        <v>OLES_CR_SubvExcept_MEAE</v>
      </c>
      <c r="BV1" s="71" t="str">
        <f>"OLES_CR_Tot_Dotations_"&amp;(Source!K9)</f>
        <v>OLES_CR_Tot_Dotations_MEAE</v>
      </c>
      <c r="BW1" s="71" t="s">
        <v>381</v>
      </c>
      <c r="BX1" s="71" t="s">
        <v>387</v>
      </c>
      <c r="BY1" s="71" t="s">
        <v>382</v>
      </c>
      <c r="BZ1" s="71" t="s">
        <v>388</v>
      </c>
      <c r="CA1" s="71" t="str">
        <f>"OLES_CR_Autres_Subv_hors_"&amp;(Source!K9)</f>
        <v>OLES_CR_Autres_Subv_hors_MEAE</v>
      </c>
      <c r="CB1" s="71" t="str">
        <f>"OLES_CR_Tot_Autres_Subv_hors_"&amp;(Source!K9)</f>
        <v>OLES_CR_Tot_Autres_Subv_hors_MEAE</v>
      </c>
      <c r="CC1" s="71" t="s">
        <v>383</v>
      </c>
      <c r="CD1" s="71" t="s">
        <v>384</v>
      </c>
      <c r="CE1" s="71" t="s">
        <v>385</v>
      </c>
      <c r="CF1" s="71" t="s">
        <v>386</v>
      </c>
      <c r="CG1" s="71" t="s">
        <v>396</v>
      </c>
      <c r="CH1" s="71" t="s">
        <v>397</v>
      </c>
      <c r="CI1" s="71" t="s">
        <v>398</v>
      </c>
      <c r="CJ1" s="71" t="s">
        <v>399</v>
      </c>
      <c r="CK1" s="71" t="s">
        <v>400</v>
      </c>
      <c r="CL1" s="71" t="s">
        <v>414</v>
      </c>
      <c r="CM1" s="71" t="s">
        <v>416</v>
      </c>
      <c r="CN1" s="71" t="s">
        <v>377</v>
      </c>
      <c r="CO1" s="71" t="s">
        <v>417</v>
      </c>
      <c r="CP1" s="71" t="s">
        <v>390</v>
      </c>
      <c r="CQ1" s="71" t="s">
        <v>391</v>
      </c>
      <c r="CR1" s="71" t="s">
        <v>392</v>
      </c>
      <c r="CS1" s="71" t="s">
        <v>393</v>
      </c>
      <c r="CT1" s="71" t="s">
        <v>401</v>
      </c>
      <c r="CU1" s="71" t="s">
        <v>394</v>
      </c>
      <c r="CV1" s="71" t="s">
        <v>395</v>
      </c>
      <c r="CW1" s="71" t="s">
        <v>402</v>
      </c>
      <c r="CX1" s="71" t="s">
        <v>403</v>
      </c>
      <c r="CY1" s="71" t="s">
        <v>404</v>
      </c>
      <c r="CZ1" s="71" t="s">
        <v>405</v>
      </c>
      <c r="DA1" s="71" t="s">
        <v>406</v>
      </c>
      <c r="DB1" s="71" t="s">
        <v>407</v>
      </c>
      <c r="DC1" s="71" t="s">
        <v>408</v>
      </c>
      <c r="DD1" s="71" t="s">
        <v>409</v>
      </c>
      <c r="DE1" s="71" t="s">
        <v>410</v>
      </c>
      <c r="DF1" s="71" t="s">
        <v>411</v>
      </c>
      <c r="DG1" s="71" t="s">
        <v>412</v>
      </c>
      <c r="DH1" s="71" t="s">
        <v>413</v>
      </c>
      <c r="DI1" s="71" t="s">
        <v>467</v>
      </c>
      <c r="DJ1" s="71" t="s">
        <v>418</v>
      </c>
      <c r="DK1" s="71" t="s">
        <v>389</v>
      </c>
      <c r="DL1" s="71" t="s">
        <v>419</v>
      </c>
      <c r="DM1" s="71" t="s">
        <v>420</v>
      </c>
      <c r="DN1" s="71" t="s">
        <v>421</v>
      </c>
      <c r="DO1" s="71" t="s">
        <v>422</v>
      </c>
      <c r="DP1" s="71" t="s">
        <v>423</v>
      </c>
      <c r="DQ1" s="71" t="s">
        <v>424</v>
      </c>
      <c r="DR1" s="71" t="s">
        <v>426</v>
      </c>
      <c r="DS1" s="71" t="s">
        <v>427</v>
      </c>
      <c r="DT1" s="71" t="s">
        <v>428</v>
      </c>
      <c r="DU1" s="71" t="s">
        <v>429</v>
      </c>
      <c r="DV1" s="71" t="s">
        <v>430</v>
      </c>
      <c r="DW1" s="71" t="s">
        <v>431</v>
      </c>
      <c r="DX1" s="71" t="s">
        <v>432</v>
      </c>
      <c r="DY1" s="71" t="s">
        <v>433</v>
      </c>
      <c r="DZ1" s="71" t="s">
        <v>434</v>
      </c>
      <c r="EA1" s="71" t="s">
        <v>435</v>
      </c>
      <c r="EB1" s="71" t="s">
        <v>436</v>
      </c>
      <c r="EC1" s="71" t="s">
        <v>437</v>
      </c>
      <c r="ED1" s="71" t="s">
        <v>438</v>
      </c>
      <c r="EE1" s="71" t="s">
        <v>439</v>
      </c>
      <c r="EF1" s="71" t="s">
        <v>440</v>
      </c>
      <c r="EG1" s="71" t="s">
        <v>441</v>
      </c>
      <c r="EH1" s="71" t="s">
        <v>442</v>
      </c>
      <c r="EI1" s="71" t="s">
        <v>443</v>
      </c>
      <c r="EJ1" s="71" t="s">
        <v>446</v>
      </c>
      <c r="EK1" s="71" t="s">
        <v>444</v>
      </c>
      <c r="EL1" s="71" t="s">
        <v>445</v>
      </c>
      <c r="EM1" s="71" t="s">
        <v>447</v>
      </c>
      <c r="EN1" s="71" t="s">
        <v>448</v>
      </c>
      <c r="EO1" s="71" t="s">
        <v>449</v>
      </c>
      <c r="EP1" s="71" t="s">
        <v>450</v>
      </c>
      <c r="EQ1" s="71" t="s">
        <v>451</v>
      </c>
      <c r="ER1" s="71" t="s">
        <v>452</v>
      </c>
      <c r="ES1" s="71" t="s">
        <v>453</v>
      </c>
      <c r="ET1" s="71" t="s">
        <v>454</v>
      </c>
      <c r="EU1" s="71" t="s">
        <v>455</v>
      </c>
      <c r="EV1" s="71" t="s">
        <v>456</v>
      </c>
      <c r="EW1" s="71" t="s">
        <v>457</v>
      </c>
      <c r="EX1" s="71" t="s">
        <v>458</v>
      </c>
      <c r="EY1" s="71" t="s">
        <v>459</v>
      </c>
      <c r="EZ1" s="71" t="s">
        <v>460</v>
      </c>
      <c r="FA1" s="71" t="s">
        <v>461</v>
      </c>
      <c r="FB1" s="71" t="s">
        <v>462</v>
      </c>
      <c r="FC1" s="71" t="s">
        <v>463</v>
      </c>
      <c r="FD1" s="71" t="s">
        <v>464</v>
      </c>
      <c r="FE1" s="71" t="s">
        <v>465</v>
      </c>
      <c r="FF1" s="71" t="s">
        <v>466</v>
      </c>
      <c r="FG1" s="71" t="s">
        <v>468</v>
      </c>
      <c r="FH1" s="71" t="s">
        <v>469</v>
      </c>
      <c r="FI1" s="71" t="s">
        <v>470</v>
      </c>
    </row>
    <row r="2" spans="1:165" s="73" customFormat="1" ht="15.75" customHeight="1" x14ac:dyDescent="0.15">
      <c r="A2" s="73">
        <f>VLOOKUP(Source!F14,Source!A16:G135,6,FALSE)</f>
        <v>2021</v>
      </c>
      <c r="B2" s="73">
        <f>IF(Source!B14=1,-1,0)</f>
        <v>-1</v>
      </c>
      <c r="C2" s="73">
        <f>VLOOKUP(Source!B14,Source!A16:G135,3,FALSE)</f>
        <v>0</v>
      </c>
      <c r="D2" s="73">
        <f>VLOOKUP(Source!B14,Source!A16:G135,4,FALSE)</f>
        <v>0</v>
      </c>
      <c r="E2" s="73">
        <f>VLOOKUP(Source!B14,Source!A16:G135,5,FALSE)</f>
        <v>0</v>
      </c>
      <c r="F2" s="73" t="str">
        <f>VLOOKUP(Source!B14,Source!A16:G135,2,FALSE)</f>
        <v>VEUILLEZ SÉLECTIONNER UN OLES</v>
      </c>
      <c r="G2" s="73">
        <f>'Fiche Récapitulative'!L17</f>
        <v>0</v>
      </c>
      <c r="H2" s="73">
        <f>'Fiche Récapitulative'!L18</f>
        <v>0</v>
      </c>
      <c r="I2" s="73">
        <f>'Fiche Récapitulative'!L19</f>
        <v>0</v>
      </c>
      <c r="J2" s="73">
        <f>'Fiche Récapitulative'!L20</f>
        <v>0</v>
      </c>
      <c r="K2" s="73">
        <f>'Fiche Récapitulative'!D35</f>
        <v>0</v>
      </c>
      <c r="L2" s="73">
        <f>'Fiche Récapitulative'!E35</f>
        <v>0</v>
      </c>
      <c r="M2" s="73">
        <f>'Fiche Récapitulative'!F35</f>
        <v>0</v>
      </c>
      <c r="N2" s="73" t="str">
        <f>IF(Source!G17=FALSE,"",-1)</f>
        <v/>
      </c>
      <c r="O2" s="73" t="str">
        <f>IF(Source!G18=FALSE,"",-1)</f>
        <v/>
      </c>
      <c r="P2" s="73" t="str">
        <f>IF(Source!G19=FALSE,"",-1)</f>
        <v/>
      </c>
      <c r="Q2" s="73" t="str">
        <f>IF(Source!G28=FALSE,"",-1)</f>
        <v/>
      </c>
      <c r="R2" s="73" t="str">
        <f>IF(Source!G20=FALSE,"",-1)</f>
        <v/>
      </c>
      <c r="S2" s="73" t="str">
        <f>IF(Source!G21=FALSE,"",-1)</f>
        <v/>
      </c>
      <c r="T2" s="73" t="str">
        <f>IF(Source!G22=FALSE,"",-1)</f>
        <v/>
      </c>
      <c r="U2" s="73" t="str">
        <f>IF(Source!G23=FALSE,"",-1)</f>
        <v/>
      </c>
      <c r="V2" s="73" t="str">
        <f>IF(Source!G24=FALSE,"",-1)</f>
        <v/>
      </c>
      <c r="W2" s="73" t="str">
        <f>IF(Source!G25=FALSE,"",-1)</f>
        <v/>
      </c>
      <c r="X2" s="73" t="str">
        <f>IF(Source!G26=FALSE,"",-1)</f>
        <v/>
      </c>
      <c r="Y2" s="73" t="str">
        <f>IF(Source!G27=FALSE,"",-1)</f>
        <v/>
      </c>
      <c r="Z2" s="400" t="str">
        <f>IF('Fiche Récapitulative'!B60=0,"",'Fiche Récapitulative'!B60)</f>
        <v/>
      </c>
      <c r="AA2" s="393" t="str">
        <f>IF('Fiche Récapitulative'!K60=0,"",'Fiche Récapitulative'!K60)</f>
        <v/>
      </c>
      <c r="AB2" s="73" t="str">
        <f>IF('Fiche Récapitulative'!I64=0,"",'Fiche Récapitulative'!I64)</f>
        <v/>
      </c>
      <c r="AC2" s="73" t="str">
        <f>IF(Source!B14=1,'Fiche de Renseignements'!E12,"")</f>
        <v/>
      </c>
      <c r="AD2" s="393" t="str">
        <f>IF('Fiche de Renseignements'!E14=0,"",'Fiche de Renseignements'!E14)</f>
        <v/>
      </c>
      <c r="AE2" s="73" t="str">
        <f>IF('Fiche de Renseignements'!D16=0,"",'Fiche de Renseignements'!D16)</f>
        <v/>
      </c>
      <c r="AF2" s="73" t="str">
        <f>IF('Fiche de Renseignements'!C18=0,"",'Fiche de Renseignements'!C18)</f>
        <v/>
      </c>
      <c r="AG2" s="73" t="str">
        <f>IF(Source!B14=1,'Fiche de Renseignements'!E18,"")</f>
        <v/>
      </c>
      <c r="AH2" s="73" t="str">
        <f>IF(Source!B14=1,'Fiche de Renseignements'!G18,"")</f>
        <v/>
      </c>
      <c r="AI2" s="421">
        <f>'Fiche de Renseignements'!C20</f>
        <v>0</v>
      </c>
      <c r="AJ2" s="421">
        <f>'Fiche de Renseignements'!E20</f>
        <v>0</v>
      </c>
      <c r="AK2" s="421">
        <f>'Fiche de Renseignements'!G20</f>
        <v>0</v>
      </c>
      <c r="AL2" s="395" t="str">
        <f>VLOOKUP(Source!K15,Source!I16:K20,2,FALSE)</f>
        <v>Droit local</v>
      </c>
      <c r="AM2" s="73" t="str">
        <f>IF(AND(Source!K15&lt;&gt;1,Source!K15&lt;&gt;2),'Fiche de Renseignements'!F24,"")</f>
        <v/>
      </c>
      <c r="AN2" s="73">
        <f>IF(Source!K23=TRUE,-1,0)</f>
        <v>-1</v>
      </c>
      <c r="AO2" s="73" t="str">
        <f>IF(Source!K23=FALSE,'Fiche de Renseignements'!F26,"")</f>
        <v/>
      </c>
      <c r="AP2" s="73" t="str">
        <f>IF(Source!K23=FALSE,'Fiche de Renseignements'!D28,"")</f>
        <v/>
      </c>
      <c r="AQ2" s="73" t="str">
        <f>IF(Source!K23=FALSE,'Fiche de Renseignements'!F28,"")</f>
        <v/>
      </c>
      <c r="AR2" s="73" t="str">
        <f>IF(Source!K23=FALSE,'Fiche de Renseignements'!H28,"")</f>
        <v/>
      </c>
      <c r="AS2" s="73" t="str">
        <f>IF('Fiche de Renseignements'!F30=0,"",'Fiche de Renseignements'!F30)</f>
        <v/>
      </c>
      <c r="AT2" s="73" t="str">
        <f>IF('Fiche de Renseignements'!F30=0,"",'Fiche de Renseignements'!H30)</f>
        <v/>
      </c>
      <c r="AU2" s="393" t="str">
        <f>IF('Fiche de Renseignements'!F32=0,"",'Fiche de Renseignements'!F32)</f>
        <v/>
      </c>
      <c r="AV2" s="393" t="str">
        <f>IF('Fiche de Renseignements'!F34=0,"",'Fiche de Renseignements'!F34)</f>
        <v/>
      </c>
      <c r="AW2" s="73" t="str">
        <f>VLOOKUP(Source!Q15,Source!O15:P20,2,FALSE)</f>
        <v>Association de bienfaisance</v>
      </c>
      <c r="AX2" s="73" t="str">
        <f>IF(Source!Q15=6,'Fiche de Renseignements'!G36,"")</f>
        <v/>
      </c>
      <c r="AY2" s="73" t="str">
        <f>IF('Fiche de Renseignements'!D38=0,"",'Fiche de Renseignements'!D38)</f>
        <v/>
      </c>
      <c r="AZ2" s="73" t="str">
        <f>IF('Fiche de Renseignements'!D40=0,"",'Fiche de Renseignements'!D40)</f>
        <v/>
      </c>
      <c r="BA2" s="73" t="str">
        <f>IF('Fiche de Renseignements'!E42=0,"",'Fiche de Renseignements'!E42)</f>
        <v/>
      </c>
      <c r="BB2" s="73">
        <f>IF(AND(Source!L15=TRUE,Source!L16=FALSE),-1,0)</f>
        <v>0</v>
      </c>
      <c r="BC2" s="73" t="str">
        <f>IF('Fiche de Renseignements'!E44=0,"",'Fiche de Renseignements'!E44)</f>
        <v/>
      </c>
      <c r="BD2" s="73">
        <f>IF(AND(Source!L19=TRUE,Source!L20=FALSE),-1,0)</f>
        <v>0</v>
      </c>
      <c r="BE2" s="73">
        <f>IF(AND(Source!L23=TRUE,Source!L24=FALSE),-1,0)</f>
        <v>0</v>
      </c>
      <c r="BF2" s="73" t="str">
        <f>IF(AND(Source!L19=TRUE,Source!L20=FALSE),'Fiche de Renseignements'!G47,"")</f>
        <v/>
      </c>
      <c r="BG2" s="73" t="str">
        <f>IF('Fiche de Renseignements'!F50=0,"",'Fiche de Renseignements'!F50)</f>
        <v/>
      </c>
      <c r="BH2" s="73" t="str">
        <f>IF('Fiche de Renseignements'!F52=0,"",'Fiche de Renseignements'!F52)</f>
        <v/>
      </c>
      <c r="BI2" s="423">
        <f>'Fiche de Renseignements'!G54</f>
        <v>0</v>
      </c>
      <c r="BJ2" s="73" t="str">
        <f>IF('Fiche de Renseignements'!E56=0,"",'Fiche de Renseignements'!E56)</f>
        <v/>
      </c>
      <c r="BK2" s="423">
        <f>'Fiche de Renseignements'!G58</f>
        <v>0</v>
      </c>
      <c r="BL2" s="73" t="str">
        <f>IF('Fiche de Renseignements'!E60=0,"",'Fiche de Renseignements'!E60)</f>
        <v/>
      </c>
      <c r="BM2" s="424">
        <f>'Fiche de Renseignements'!G62</f>
        <v>0</v>
      </c>
      <c r="BN2" s="393" t="str">
        <f>IF('Compte Rendu Financier'!L8=0,"",'Compte Rendu Financier'!L8)</f>
        <v/>
      </c>
      <c r="BO2" s="73">
        <f>'Compte Rendu Financier'!F16</f>
        <v>0</v>
      </c>
      <c r="BP2" s="73">
        <f>'Compte Rendu Financier'!F21</f>
        <v>0</v>
      </c>
      <c r="BQ2" s="73">
        <f>'Compte Rendu Financier'!F22</f>
        <v>0</v>
      </c>
      <c r="BR2" s="73">
        <f>'Compte Rendu Financier'!F23</f>
        <v>0</v>
      </c>
      <c r="BS2" s="73">
        <f>'Compte Rendu Financier'!F20</f>
        <v>0</v>
      </c>
      <c r="BT2" s="73">
        <f>'Compte Rendu Financier'!F26</f>
        <v>0</v>
      </c>
      <c r="BU2" s="73">
        <f>'Compte Rendu Financier'!F27</f>
        <v>0</v>
      </c>
      <c r="BV2" s="73">
        <f>'Compte Rendu Financier'!F25</f>
        <v>0</v>
      </c>
      <c r="BW2" s="73">
        <f>'Compte Rendu Financier'!F30</f>
        <v>0</v>
      </c>
      <c r="BX2" s="73">
        <f>'Compte Rendu Financier'!F31</f>
        <v>0</v>
      </c>
      <c r="BY2" s="73">
        <f>'Compte Rendu Financier'!F32</f>
        <v>0</v>
      </c>
      <c r="BZ2" s="73">
        <f>'Compte Rendu Financier'!F33</f>
        <v>0</v>
      </c>
      <c r="CA2" s="73">
        <f>'Compte Rendu Financier'!F34</f>
        <v>0</v>
      </c>
      <c r="CB2" s="73">
        <f>'Compte Rendu Financier'!F29</f>
        <v>0</v>
      </c>
      <c r="CC2" s="73">
        <f>'Compte Rendu Financier'!F37</f>
        <v>0</v>
      </c>
      <c r="CD2" s="73">
        <f>'Compte Rendu Financier'!F38</f>
        <v>0</v>
      </c>
      <c r="CE2" s="73">
        <f>'Compte Rendu Financier'!F39</f>
        <v>0</v>
      </c>
      <c r="CF2" s="73">
        <f>'Compte Rendu Financier'!F40</f>
        <v>0</v>
      </c>
      <c r="CG2" s="73" t="str">
        <f>IF('Compte Rendu Financier'!D41=0,"",'Compte Rendu Financier'!D41)</f>
        <v/>
      </c>
      <c r="CH2" s="73" t="str">
        <f>IF('Compte Rendu Financier'!D42=0,"",'Compte Rendu Financier'!D42)</f>
        <v/>
      </c>
      <c r="CI2" s="73" t="str">
        <f>IF('Compte Rendu Financier'!D43=0,"",'Compte Rendu Financier'!D43)</f>
        <v/>
      </c>
      <c r="CJ2" s="73" t="str">
        <f>IF('Compte Rendu Financier'!D44=0,"",'Compte Rendu Financier'!D44)</f>
        <v/>
      </c>
      <c r="CK2" s="73" t="str">
        <f>IF('Compte Rendu Financier'!D45=0,"",'Compte Rendu Financier'!D45)</f>
        <v/>
      </c>
      <c r="CL2" s="73">
        <f>'Compte Rendu Financier'!F36</f>
        <v>0</v>
      </c>
      <c r="CM2" s="73">
        <f>'Compte Rendu Financier'!F47</f>
        <v>0</v>
      </c>
      <c r="CN2" s="73" t="str">
        <f>'Compte Rendu Financier'!F48</f>
        <v/>
      </c>
      <c r="CO2" s="73">
        <f>'Compte Rendu Financier'!J16</f>
        <v>0</v>
      </c>
      <c r="CP2" s="73">
        <f>'Compte Rendu Financier'!J21</f>
        <v>0</v>
      </c>
      <c r="CQ2" s="73">
        <f>'Compte Rendu Financier'!J22</f>
        <v>0</v>
      </c>
      <c r="CR2" s="73">
        <f>'Compte Rendu Financier'!J23</f>
        <v>0</v>
      </c>
      <c r="CS2" s="73">
        <f>'Compte Rendu Financier'!J24</f>
        <v>0</v>
      </c>
      <c r="CT2" s="73">
        <f>'Compte Rendu Financier'!J26</f>
        <v>0</v>
      </c>
      <c r="CU2" s="73">
        <f>'Compte Rendu Financier'!J27</f>
        <v>0</v>
      </c>
      <c r="CV2" s="73">
        <f>'Compte Rendu Financier'!J28</f>
        <v>0</v>
      </c>
      <c r="CW2" s="73" t="str">
        <f>IF('Compte Rendu Financier'!H29=0,"",'Compte Rendu Financier'!H29)</f>
        <v/>
      </c>
      <c r="CX2" s="73" t="str">
        <f>IF('Compte Rendu Financier'!H30=0,"",'Compte Rendu Financier'!H30)</f>
        <v/>
      </c>
      <c r="CY2" s="73">
        <f>'Compte Rendu Financier'!J20</f>
        <v>0</v>
      </c>
      <c r="CZ2" s="73">
        <f>'Compte Rendu Financier'!J33</f>
        <v>0</v>
      </c>
      <c r="DA2" s="73">
        <f>'Compte Rendu Financier'!J34</f>
        <v>0</v>
      </c>
      <c r="DB2" s="73">
        <f>'Compte Rendu Financier'!J35</f>
        <v>0</v>
      </c>
      <c r="DC2" s="73">
        <f>'Compte Rendu Financier'!J36</f>
        <v>0</v>
      </c>
      <c r="DD2" s="73" t="str">
        <f>IF('Compte Rendu Financier'!H37=0,"",'Compte Rendu Financier'!H37)</f>
        <v/>
      </c>
      <c r="DE2" s="73" t="str">
        <f>IF('Compte Rendu Financier'!H38=0,"",'Compte Rendu Financier'!H38)</f>
        <v/>
      </c>
      <c r="DF2" s="73" t="str">
        <f>IF('Compte Rendu Financier'!H39=0,"",'Compte Rendu Financier'!H39)</f>
        <v/>
      </c>
      <c r="DG2" s="73" t="str">
        <f>IF('Compte Rendu Financier'!H40=0,"",'Compte Rendu Financier'!H40)</f>
        <v/>
      </c>
      <c r="DH2" s="73" t="str">
        <f>IF('Compte Rendu Financier'!H41=0,"",'Compte Rendu Financier'!H41)</f>
        <v/>
      </c>
      <c r="DI2" s="73">
        <f>'Compte Rendu Financier'!J32</f>
        <v>0</v>
      </c>
      <c r="DJ2" s="73">
        <f>'Compte Rendu Financier'!J47</f>
        <v>0</v>
      </c>
      <c r="DK2" s="73" t="str">
        <f>'Compte Rendu Financier'!J48</f>
        <v/>
      </c>
      <c r="DL2" s="404" t="str">
        <f>IF('Prévisions budgétaires'!L8=0,"",'Prévisions budgétaires'!L8)</f>
        <v/>
      </c>
      <c r="DM2" s="73">
        <f>'Prévisions budgétaires'!F16</f>
        <v>0</v>
      </c>
      <c r="DN2" s="73">
        <f>'Prévisions budgétaires'!F21</f>
        <v>0</v>
      </c>
      <c r="DO2" s="73">
        <f>'Prévisions budgétaires'!F22</f>
        <v>0</v>
      </c>
      <c r="DP2" s="73">
        <f>'Prévisions budgétaires'!F23</f>
        <v>0</v>
      </c>
      <c r="DQ2" s="73">
        <f>'Prévisions budgétaires'!F20</f>
        <v>0</v>
      </c>
      <c r="DR2" s="73">
        <f>'Prévisions budgétaires'!F26</f>
        <v>0</v>
      </c>
      <c r="DS2" s="73">
        <f>'Prévisions budgétaires'!F27</f>
        <v>0</v>
      </c>
      <c r="DT2" s="73">
        <f>'Prévisions budgétaires'!F25</f>
        <v>0</v>
      </c>
      <c r="DU2" s="73">
        <f>'Prévisions budgétaires'!F30</f>
        <v>0</v>
      </c>
      <c r="DV2" s="73">
        <f>'Prévisions budgétaires'!F31</f>
        <v>0</v>
      </c>
      <c r="DW2" s="73">
        <f>'Prévisions budgétaires'!F32</f>
        <v>0</v>
      </c>
      <c r="DX2" s="73">
        <f>'Prévisions budgétaires'!F33</f>
        <v>0</v>
      </c>
      <c r="DY2" s="73">
        <f>'Prévisions budgétaires'!F34</f>
        <v>0</v>
      </c>
      <c r="DZ2" s="73">
        <f>'Prévisions budgétaires'!F29</f>
        <v>0</v>
      </c>
      <c r="EA2" s="73">
        <f>'Prévisions budgétaires'!F37</f>
        <v>0</v>
      </c>
      <c r="EB2" s="73">
        <f>'Prévisions budgétaires'!F38</f>
        <v>0</v>
      </c>
      <c r="EC2" s="73">
        <f>'Prévisions budgétaires'!F39</f>
        <v>0</v>
      </c>
      <c r="ED2" s="73">
        <f>'Prévisions budgétaires'!F40</f>
        <v>0</v>
      </c>
      <c r="EE2" s="73" t="str">
        <f>IF('Prévisions budgétaires'!D41=0,"",'Prévisions budgétaires'!D41)</f>
        <v/>
      </c>
      <c r="EF2" s="73" t="str">
        <f>IF('Prévisions budgétaires'!D42=0,"",'Prévisions budgétaires'!D42)</f>
        <v/>
      </c>
      <c r="EG2" s="73" t="str">
        <f>IF('Prévisions budgétaires'!D43=0,"",'Prévisions budgétaires'!D43)</f>
        <v/>
      </c>
      <c r="EH2" s="73" t="str">
        <f>IF('Prévisions budgétaires'!D44=0,"",'Prévisions budgétaires'!D44)</f>
        <v/>
      </c>
      <c r="EI2" s="73" t="str">
        <f>IF('Prévisions budgétaires'!D45=0,"",'Prévisions budgétaires'!D45)</f>
        <v/>
      </c>
      <c r="EJ2" s="73">
        <f>'Prévisions budgétaires'!F36</f>
        <v>0</v>
      </c>
      <c r="EK2" s="73">
        <f>'Prévisions budgétaires'!F47</f>
        <v>0</v>
      </c>
      <c r="EL2" s="73" t="str">
        <f>'Prévisions budgétaires'!F48</f>
        <v/>
      </c>
      <c r="EM2" s="73">
        <f>'Prévisions budgétaires'!J16</f>
        <v>0</v>
      </c>
      <c r="EN2" s="73">
        <f>'Prévisions budgétaires'!J21</f>
        <v>0</v>
      </c>
      <c r="EO2" s="73">
        <f>'Prévisions budgétaires'!J22</f>
        <v>0</v>
      </c>
      <c r="EP2" s="73">
        <f>'Prévisions budgétaires'!J23</f>
        <v>0</v>
      </c>
      <c r="EQ2" s="73">
        <f>'Prévisions budgétaires'!J24</f>
        <v>0</v>
      </c>
      <c r="ER2" s="73">
        <f>'Prévisions budgétaires'!J26</f>
        <v>0</v>
      </c>
      <c r="ES2" s="73">
        <f>'Prévisions budgétaires'!J27</f>
        <v>0</v>
      </c>
      <c r="ET2" s="73">
        <f>'Prévisions budgétaires'!J28</f>
        <v>0</v>
      </c>
      <c r="EU2" s="73" t="str">
        <f>IF('Prévisions budgétaires'!H29=0,"",'Prévisions budgétaires'!H29)</f>
        <v/>
      </c>
      <c r="EV2" s="73" t="str">
        <f>IF('Prévisions budgétaires'!H30=0,"",'Prévisions budgétaires'!H30)</f>
        <v/>
      </c>
      <c r="EW2" s="73">
        <f>'Prévisions budgétaires'!J20</f>
        <v>0</v>
      </c>
      <c r="EX2" s="73">
        <f>'Prévisions budgétaires'!J33</f>
        <v>0</v>
      </c>
      <c r="EY2" s="73">
        <f>'Prévisions budgétaires'!J34</f>
        <v>0</v>
      </c>
      <c r="EZ2" s="73">
        <f>'Prévisions budgétaires'!J35</f>
        <v>0</v>
      </c>
      <c r="FA2" s="73">
        <f>'Prévisions budgétaires'!J36</f>
        <v>0</v>
      </c>
      <c r="FB2" s="73" t="str">
        <f>IF('Prévisions budgétaires'!H37=0,"",'Prévisions budgétaires'!H37)</f>
        <v/>
      </c>
      <c r="FC2" s="73" t="str">
        <f>IF('Prévisions budgétaires'!H38=0,"",'Prévisions budgétaires'!H38)</f>
        <v/>
      </c>
      <c r="FD2" s="73" t="str">
        <f>IF('Prévisions budgétaires'!H39=0,"",'Prévisions budgétaires'!H39)</f>
        <v/>
      </c>
      <c r="FE2" s="73" t="str">
        <f>IF('Prévisions budgétaires'!H40=0,"",'Prévisions budgétaires'!H40)</f>
        <v/>
      </c>
      <c r="FF2" s="73" t="str">
        <f>IF('Prévisions budgétaires'!H41=0,"",'Prévisions budgétaires'!H41)</f>
        <v/>
      </c>
      <c r="FG2" s="73">
        <f>'Prévisions budgétaires'!J32</f>
        <v>0</v>
      </c>
      <c r="FH2" s="73">
        <f>'Prévisions budgétaires'!J47</f>
        <v>0</v>
      </c>
      <c r="FI2" s="73" t="str">
        <f>'Prévisions budgétaires'!J48</f>
        <v/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/>
  <dimension ref="A3:S164"/>
  <sheetViews>
    <sheetView topLeftCell="A103" zoomScale="80" zoomScaleNormal="80" workbookViewId="0">
      <selection activeCell="A140" sqref="A140"/>
    </sheetView>
  </sheetViews>
  <sheetFormatPr baseColWidth="10" defaultColWidth="11.5" defaultRowHeight="15" x14ac:dyDescent="0.2"/>
  <cols>
    <col min="1" max="1" width="4.5" style="437" customWidth="1"/>
    <col min="2" max="2" width="55" style="437" customWidth="1"/>
    <col min="3" max="3" width="25" style="437" customWidth="1"/>
    <col min="4" max="4" width="24.33203125" style="437" customWidth="1"/>
    <col min="5" max="5" width="29.1640625" style="437" customWidth="1"/>
    <col min="6" max="7" width="11.5" style="437"/>
    <col min="8" max="8" width="13.6640625" style="437" customWidth="1"/>
    <col min="9" max="9" width="11.5" style="437"/>
    <col min="10" max="10" width="30.5" style="437" customWidth="1"/>
    <col min="11" max="11" width="35.6640625" style="437" customWidth="1"/>
    <col min="12" max="12" width="37.33203125" style="437" customWidth="1"/>
    <col min="13" max="13" width="11.5" style="437"/>
    <col min="14" max="14" width="31" style="437" customWidth="1"/>
    <col min="15" max="15" width="23.1640625" style="437" customWidth="1"/>
    <col min="16" max="16" width="26.1640625" style="437" customWidth="1"/>
    <col min="17" max="17" width="32.33203125" style="437" customWidth="1"/>
    <col min="18" max="16384" width="11.5" style="437"/>
  </cols>
  <sheetData>
    <row r="3" spans="1:17" x14ac:dyDescent="0.2">
      <c r="A3" s="436"/>
      <c r="B3" s="436"/>
      <c r="C3" s="436"/>
      <c r="D3" s="436"/>
      <c r="E3" s="436"/>
      <c r="F3" s="436"/>
      <c r="G3" s="436"/>
      <c r="H3" s="436"/>
      <c r="I3" s="436"/>
      <c r="J3" s="436"/>
      <c r="L3" s="436"/>
      <c r="M3" s="436"/>
      <c r="N3" s="436"/>
      <c r="O3" s="436"/>
    </row>
    <row r="4" spans="1:17" x14ac:dyDescent="0.2">
      <c r="A4" s="436"/>
      <c r="B4" s="436"/>
      <c r="C4" s="436"/>
      <c r="D4" s="436"/>
      <c r="E4" s="436"/>
      <c r="F4" s="436"/>
      <c r="G4" s="436"/>
      <c r="H4" s="436"/>
      <c r="I4" s="436"/>
      <c r="J4" s="436"/>
      <c r="L4" s="436"/>
      <c r="M4" s="436"/>
      <c r="N4" s="436"/>
      <c r="O4" s="436"/>
    </row>
    <row r="5" spans="1:17" x14ac:dyDescent="0.2">
      <c r="A5" s="436"/>
      <c r="B5" s="436"/>
      <c r="C5" s="436"/>
      <c r="D5" s="436"/>
      <c r="E5" s="436"/>
      <c r="F5" s="436"/>
      <c r="G5" s="436"/>
      <c r="H5" s="436"/>
      <c r="I5" s="436"/>
      <c r="J5" s="436"/>
      <c r="L5" s="436"/>
      <c r="M5" s="436"/>
      <c r="N5" s="436"/>
      <c r="O5" s="436"/>
    </row>
    <row r="6" spans="1:17" x14ac:dyDescent="0.2">
      <c r="A6" s="436"/>
      <c r="B6" s="436"/>
      <c r="C6" s="436"/>
      <c r="D6" s="436"/>
      <c r="E6" s="436"/>
      <c r="F6" s="436"/>
      <c r="G6" s="436"/>
      <c r="H6" s="436"/>
      <c r="I6" s="436"/>
      <c r="J6" s="436"/>
      <c r="L6" s="436"/>
      <c r="M6" s="436"/>
      <c r="N6" s="436"/>
      <c r="O6" s="436"/>
    </row>
    <row r="7" spans="1:17" ht="33.75" customHeight="1" x14ac:dyDescent="0.2">
      <c r="A7" s="436"/>
      <c r="B7" s="436"/>
      <c r="C7" s="436"/>
      <c r="D7" s="436"/>
      <c r="E7" s="436"/>
      <c r="F7" s="436"/>
      <c r="G7" s="436"/>
      <c r="H7" s="436"/>
      <c r="I7" s="614" t="s">
        <v>58</v>
      </c>
      <c r="J7" s="614"/>
      <c r="K7" s="438"/>
      <c r="L7" s="436"/>
      <c r="M7" s="436"/>
      <c r="N7" s="436"/>
      <c r="O7" s="436"/>
    </row>
    <row r="8" spans="1:17" ht="8.25" customHeight="1" x14ac:dyDescent="0.2">
      <c r="A8" s="436"/>
      <c r="B8" s="436"/>
      <c r="C8" s="436"/>
      <c r="D8" s="436"/>
      <c r="E8" s="436"/>
      <c r="F8" s="436"/>
      <c r="G8" s="436"/>
      <c r="H8" s="436"/>
      <c r="I8" s="616"/>
      <c r="J8" s="616"/>
      <c r="K8" s="616"/>
      <c r="L8" s="436"/>
      <c r="M8" s="436"/>
      <c r="N8" s="436"/>
      <c r="O8" s="436"/>
    </row>
    <row r="9" spans="1:17" ht="33.75" customHeight="1" x14ac:dyDescent="0.2">
      <c r="A9" s="436"/>
      <c r="B9" s="436"/>
      <c r="C9" s="436"/>
      <c r="D9" s="436"/>
      <c r="E9" s="436"/>
      <c r="F9" s="436"/>
      <c r="G9" s="436"/>
      <c r="H9" s="436"/>
      <c r="I9" s="615" t="s">
        <v>59</v>
      </c>
      <c r="J9" s="615"/>
      <c r="K9" s="439" t="s">
        <v>4</v>
      </c>
      <c r="L9" s="436"/>
      <c r="M9" s="436"/>
      <c r="N9" s="436"/>
      <c r="O9" s="436"/>
    </row>
    <row r="10" spans="1:17" x14ac:dyDescent="0.2">
      <c r="A10" s="436"/>
      <c r="B10" s="436"/>
      <c r="C10" s="436"/>
      <c r="D10" s="436"/>
      <c r="E10" s="436"/>
      <c r="F10" s="436"/>
      <c r="G10" s="436"/>
      <c r="H10" s="436"/>
      <c r="I10" s="436"/>
      <c r="J10" s="436"/>
      <c r="L10" s="436"/>
      <c r="M10" s="436"/>
      <c r="N10" s="436"/>
      <c r="O10" s="436"/>
    </row>
    <row r="11" spans="1:17" ht="15" customHeight="1" x14ac:dyDescent="0.2">
      <c r="A11" s="436"/>
      <c r="B11" s="436"/>
      <c r="C11" s="436"/>
      <c r="D11" s="436"/>
      <c r="E11" s="436"/>
      <c r="F11" s="436"/>
      <c r="G11" s="436"/>
      <c r="H11" s="436"/>
      <c r="I11" s="436"/>
      <c r="J11" s="436"/>
      <c r="L11" s="436"/>
      <c r="M11" s="436"/>
      <c r="N11" s="436"/>
      <c r="O11" s="436"/>
    </row>
    <row r="12" spans="1:17" x14ac:dyDescent="0.2">
      <c r="A12" s="436"/>
      <c r="B12" s="436"/>
      <c r="C12" s="436"/>
      <c r="D12" s="436"/>
      <c r="E12" s="436"/>
      <c r="F12" s="436"/>
      <c r="G12" s="436"/>
      <c r="H12" s="436"/>
      <c r="I12" s="436"/>
      <c r="J12" s="436"/>
      <c r="L12" s="436"/>
      <c r="M12" s="436"/>
      <c r="N12" s="436"/>
      <c r="O12" s="436"/>
    </row>
    <row r="13" spans="1:17" ht="39.75" customHeight="1" x14ac:dyDescent="0.2">
      <c r="A13" s="436"/>
      <c r="B13" s="436"/>
      <c r="C13" s="436"/>
      <c r="D13" s="436"/>
      <c r="E13" s="436"/>
      <c r="F13" s="436"/>
      <c r="G13" s="436"/>
      <c r="H13" s="436"/>
      <c r="L13" s="436"/>
      <c r="M13" s="436"/>
      <c r="N13" s="436"/>
      <c r="O13" s="436"/>
    </row>
    <row r="14" spans="1:17" ht="16" customHeight="1" x14ac:dyDescent="0.2">
      <c r="A14" s="436"/>
      <c r="B14" s="436">
        <v>1</v>
      </c>
      <c r="C14" s="436">
        <f>VLOOKUP(F14,A16:F30,6,FALSE)</f>
        <v>2021</v>
      </c>
      <c r="D14" s="436"/>
      <c r="E14" s="436"/>
      <c r="F14" s="440">
        <v>5</v>
      </c>
      <c r="G14" s="436"/>
      <c r="H14" s="436"/>
      <c r="I14" s="436"/>
      <c r="J14" s="436" t="s">
        <v>346</v>
      </c>
      <c r="K14" s="437" t="str">
        <f>VLOOKUP(K15,I16:K20,2,FALSE)</f>
        <v>Droit local</v>
      </c>
      <c r="L14" s="436" t="s">
        <v>471</v>
      </c>
      <c r="M14" s="436"/>
      <c r="N14" s="436"/>
      <c r="O14" s="436"/>
      <c r="Q14" s="437" t="s">
        <v>77</v>
      </c>
    </row>
    <row r="15" spans="1:17" ht="16" customHeight="1" x14ac:dyDescent="0.2">
      <c r="A15" s="451" t="s">
        <v>55</v>
      </c>
      <c r="B15" s="451" t="s">
        <v>198</v>
      </c>
      <c r="C15" s="451" t="s">
        <v>2</v>
      </c>
      <c r="D15" s="451" t="s">
        <v>1</v>
      </c>
      <c r="E15" s="451" t="s">
        <v>50</v>
      </c>
      <c r="F15" s="442" t="s">
        <v>39</v>
      </c>
      <c r="G15" s="436" t="s">
        <v>57</v>
      </c>
      <c r="H15" s="436" t="s">
        <v>60</v>
      </c>
      <c r="I15" s="436"/>
      <c r="J15" s="436"/>
      <c r="K15" s="437">
        <v>1</v>
      </c>
      <c r="L15" s="436" t="b">
        <v>0</v>
      </c>
      <c r="M15" s="436"/>
      <c r="N15" s="436"/>
      <c r="O15" s="436">
        <v>1</v>
      </c>
      <c r="P15" s="443" t="s">
        <v>72</v>
      </c>
      <c r="Q15" s="437">
        <v>1</v>
      </c>
    </row>
    <row r="16" spans="1:17" ht="16" customHeight="1" x14ac:dyDescent="0.2">
      <c r="A16" s="441">
        <v>1</v>
      </c>
      <c r="B16" s="444" t="s">
        <v>497</v>
      </c>
      <c r="C16" s="441"/>
      <c r="D16" s="441"/>
      <c r="E16" s="441"/>
      <c r="F16" s="442">
        <v>2017</v>
      </c>
      <c r="G16" s="436"/>
      <c r="H16" s="436"/>
      <c r="I16" s="436">
        <v>1</v>
      </c>
      <c r="J16" s="436" t="s">
        <v>70</v>
      </c>
      <c r="L16" s="436" t="b">
        <v>0</v>
      </c>
      <c r="M16" s="436"/>
      <c r="N16" s="436"/>
      <c r="O16" s="436">
        <v>2</v>
      </c>
      <c r="P16" s="445" t="s">
        <v>73</v>
      </c>
    </row>
    <row r="17" spans="1:19" ht="16" customHeight="1" x14ac:dyDescent="0.2">
      <c r="A17" s="434">
        <v>2</v>
      </c>
      <c r="B17" s="435" t="s">
        <v>211</v>
      </c>
      <c r="C17" s="435" t="s">
        <v>102</v>
      </c>
      <c r="D17" s="435" t="s">
        <v>526</v>
      </c>
      <c r="E17" s="435" t="s">
        <v>41</v>
      </c>
      <c r="F17" s="442">
        <v>2018</v>
      </c>
      <c r="G17" s="436" t="b">
        <v>0</v>
      </c>
      <c r="H17" s="436" t="str">
        <f>K9</f>
        <v>MEAE</v>
      </c>
      <c r="I17" s="436">
        <v>2</v>
      </c>
      <c r="J17" s="436" t="s">
        <v>71</v>
      </c>
      <c r="L17" s="436"/>
      <c r="M17" s="436"/>
      <c r="N17" s="436"/>
      <c r="O17" s="436">
        <v>3</v>
      </c>
      <c r="P17" s="446" t="s">
        <v>74</v>
      </c>
      <c r="Q17" s="446"/>
    </row>
    <row r="18" spans="1:19" ht="16" customHeight="1" x14ac:dyDescent="0.2">
      <c r="A18" s="434">
        <v>3</v>
      </c>
      <c r="B18" s="435" t="s">
        <v>210</v>
      </c>
      <c r="C18" s="435" t="s">
        <v>102</v>
      </c>
      <c r="D18" s="435" t="s">
        <v>150</v>
      </c>
      <c r="E18" s="435" t="s">
        <v>41</v>
      </c>
      <c r="F18" s="442">
        <v>2019</v>
      </c>
      <c r="G18" s="436" t="b">
        <v>0</v>
      </c>
      <c r="H18" s="436"/>
      <c r="I18" s="436">
        <v>3</v>
      </c>
      <c r="J18" s="436" t="s">
        <v>477</v>
      </c>
      <c r="L18" s="436" t="s">
        <v>473</v>
      </c>
      <c r="M18" s="436"/>
      <c r="N18" s="436"/>
      <c r="O18" s="436">
        <v>4</v>
      </c>
      <c r="P18" s="447" t="s">
        <v>75</v>
      </c>
      <c r="Q18" s="447"/>
    </row>
    <row r="19" spans="1:19" ht="16" customHeight="1" x14ac:dyDescent="0.2">
      <c r="A19" s="434">
        <v>4</v>
      </c>
      <c r="B19" s="435" t="s">
        <v>511</v>
      </c>
      <c r="C19" s="435" t="s">
        <v>106</v>
      </c>
      <c r="D19" s="435" t="s">
        <v>156</v>
      </c>
      <c r="E19" s="435" t="s">
        <v>43</v>
      </c>
      <c r="F19" s="442">
        <v>2020</v>
      </c>
      <c r="G19" s="436" t="b">
        <v>0</v>
      </c>
      <c r="H19" s="436"/>
      <c r="I19" s="436">
        <v>4</v>
      </c>
      <c r="J19" s="436" t="s">
        <v>342</v>
      </c>
      <c r="L19" s="436" t="b">
        <v>0</v>
      </c>
      <c r="M19" s="436"/>
      <c r="N19" s="436"/>
      <c r="O19" s="436">
        <v>5</v>
      </c>
      <c r="P19" s="447" t="s">
        <v>76</v>
      </c>
      <c r="Q19" s="447"/>
      <c r="R19" s="613"/>
      <c r="S19" s="613"/>
    </row>
    <row r="20" spans="1:19" ht="16" customHeight="1" x14ac:dyDescent="0.2">
      <c r="A20" s="434">
        <v>5</v>
      </c>
      <c r="B20" s="435" t="s">
        <v>226</v>
      </c>
      <c r="C20" s="435" t="s">
        <v>106</v>
      </c>
      <c r="D20" s="435" t="s">
        <v>157</v>
      </c>
      <c r="E20" s="435" t="s">
        <v>43</v>
      </c>
      <c r="F20" s="442">
        <v>2021</v>
      </c>
      <c r="G20" s="436" t="b">
        <v>0</v>
      </c>
      <c r="H20" s="436"/>
      <c r="I20" s="436">
        <v>5</v>
      </c>
      <c r="J20" s="436" t="s">
        <v>343</v>
      </c>
      <c r="L20" s="436" t="b">
        <v>0</v>
      </c>
      <c r="M20" s="436"/>
      <c r="N20" s="436"/>
      <c r="O20" s="436">
        <v>6</v>
      </c>
      <c r="P20" s="443" t="s">
        <v>478</v>
      </c>
      <c r="Q20" s="448"/>
    </row>
    <row r="21" spans="1:19" ht="16" customHeight="1" x14ac:dyDescent="0.2">
      <c r="A21" s="434">
        <v>6</v>
      </c>
      <c r="B21" s="435" t="s">
        <v>223</v>
      </c>
      <c r="C21" s="435" t="s">
        <v>106</v>
      </c>
      <c r="D21" s="435" t="s">
        <v>155</v>
      </c>
      <c r="E21" s="435" t="s">
        <v>43</v>
      </c>
      <c r="F21" s="442">
        <v>2022</v>
      </c>
      <c r="G21" s="436" t="b">
        <v>0</v>
      </c>
      <c r="H21" s="436"/>
      <c r="I21" s="436"/>
      <c r="L21" s="436"/>
      <c r="M21" s="436"/>
      <c r="N21" s="436"/>
      <c r="O21" s="436"/>
    </row>
    <row r="22" spans="1:19" ht="16" customHeight="1" x14ac:dyDescent="0.2">
      <c r="A22" s="434">
        <v>7</v>
      </c>
      <c r="B22" s="435" t="s">
        <v>224</v>
      </c>
      <c r="C22" s="435" t="s">
        <v>106</v>
      </c>
      <c r="D22" s="435" t="s">
        <v>155</v>
      </c>
      <c r="E22" s="435" t="s">
        <v>43</v>
      </c>
      <c r="F22" s="442">
        <v>2023</v>
      </c>
      <c r="G22" s="436" t="b">
        <v>0</v>
      </c>
      <c r="H22" s="436"/>
      <c r="I22" s="436"/>
      <c r="L22" s="436" t="s">
        <v>474</v>
      </c>
      <c r="M22" s="436"/>
      <c r="N22" s="436"/>
      <c r="O22" s="436"/>
    </row>
    <row r="23" spans="1:19" ht="16" customHeight="1" x14ac:dyDescent="0.2">
      <c r="A23" s="434">
        <v>8</v>
      </c>
      <c r="B23" s="435" t="s">
        <v>225</v>
      </c>
      <c r="C23" s="435" t="s">
        <v>106</v>
      </c>
      <c r="D23" s="435" t="s">
        <v>156</v>
      </c>
      <c r="E23" s="435" t="s">
        <v>43</v>
      </c>
      <c r="F23" s="442">
        <v>2024</v>
      </c>
      <c r="G23" s="436" t="b">
        <v>0</v>
      </c>
      <c r="H23" s="436"/>
      <c r="I23" s="436"/>
      <c r="J23" s="437" t="s">
        <v>341</v>
      </c>
      <c r="K23" s="437" t="b">
        <v>1</v>
      </c>
      <c r="L23" s="436" t="b">
        <v>0</v>
      </c>
      <c r="M23" s="436"/>
      <c r="N23" s="436"/>
      <c r="O23" s="436"/>
    </row>
    <row r="24" spans="1:19" ht="16" customHeight="1" x14ac:dyDescent="0.2">
      <c r="A24" s="434">
        <v>9</v>
      </c>
      <c r="B24" s="435" t="s">
        <v>244</v>
      </c>
      <c r="C24" s="435" t="s">
        <v>116</v>
      </c>
      <c r="D24" s="435" t="s">
        <v>172</v>
      </c>
      <c r="E24" s="435" t="s">
        <v>47</v>
      </c>
      <c r="F24" s="442">
        <v>2025</v>
      </c>
      <c r="G24" s="436" t="b">
        <v>0</v>
      </c>
      <c r="H24" s="436"/>
      <c r="I24" s="436"/>
      <c r="J24" s="449"/>
      <c r="L24" s="436" t="b">
        <v>0</v>
      </c>
      <c r="M24" s="436"/>
      <c r="N24" s="436"/>
      <c r="O24" s="436"/>
    </row>
    <row r="25" spans="1:19" ht="16" customHeight="1" x14ac:dyDescent="0.2">
      <c r="A25" s="434">
        <v>10</v>
      </c>
      <c r="B25" s="435" t="s">
        <v>505</v>
      </c>
      <c r="C25" s="435" t="s">
        <v>116</v>
      </c>
      <c r="D25" s="435" t="s">
        <v>172</v>
      </c>
      <c r="E25" s="435" t="s">
        <v>47</v>
      </c>
      <c r="F25" s="442">
        <v>2026</v>
      </c>
      <c r="G25" s="436" t="b">
        <v>0</v>
      </c>
      <c r="H25" s="436"/>
      <c r="I25" s="436"/>
      <c r="J25" s="436"/>
      <c r="L25" s="436"/>
      <c r="M25" s="436"/>
      <c r="N25" s="436"/>
      <c r="O25" s="436"/>
    </row>
    <row r="26" spans="1:19" ht="16" customHeight="1" x14ac:dyDescent="0.2">
      <c r="A26" s="434">
        <v>11</v>
      </c>
      <c r="B26" s="435" t="s">
        <v>249</v>
      </c>
      <c r="C26" s="435" t="s">
        <v>120</v>
      </c>
      <c r="D26" s="435" t="s">
        <v>176</v>
      </c>
      <c r="E26" s="435" t="s">
        <v>48</v>
      </c>
      <c r="F26" s="442">
        <v>2027</v>
      </c>
      <c r="G26" s="436" t="b">
        <v>0</v>
      </c>
      <c r="H26" s="436"/>
      <c r="I26" s="436"/>
      <c r="J26" s="436"/>
      <c r="L26" s="436"/>
      <c r="M26" s="436"/>
      <c r="N26" s="436"/>
      <c r="O26" s="436"/>
    </row>
    <row r="27" spans="1:19" ht="16" customHeight="1" x14ac:dyDescent="0.2">
      <c r="A27" s="434">
        <v>12</v>
      </c>
      <c r="B27" s="435" t="s">
        <v>504</v>
      </c>
      <c r="C27" s="435" t="s">
        <v>120</v>
      </c>
      <c r="D27" s="435" t="s">
        <v>176</v>
      </c>
      <c r="E27" s="435" t="s">
        <v>48</v>
      </c>
      <c r="F27" s="442">
        <v>2028</v>
      </c>
      <c r="G27" s="436" t="b">
        <v>0</v>
      </c>
      <c r="H27" s="436"/>
      <c r="I27" s="436"/>
      <c r="J27" s="436"/>
      <c r="L27" s="436"/>
      <c r="M27" s="436"/>
      <c r="N27" s="436"/>
      <c r="O27" s="436"/>
    </row>
    <row r="28" spans="1:19" ht="16" customHeight="1" x14ac:dyDescent="0.2">
      <c r="A28" s="434">
        <v>13</v>
      </c>
      <c r="B28" s="435" t="s">
        <v>260</v>
      </c>
      <c r="C28" s="435" t="s">
        <v>129</v>
      </c>
      <c r="D28" s="435" t="s">
        <v>185</v>
      </c>
      <c r="E28" s="435" t="s">
        <v>49</v>
      </c>
      <c r="F28" s="442">
        <v>2029</v>
      </c>
      <c r="G28" s="436" t="b">
        <v>0</v>
      </c>
      <c r="H28" s="436"/>
      <c r="I28" s="436"/>
      <c r="J28" s="436"/>
      <c r="L28" s="436"/>
      <c r="M28" s="436"/>
      <c r="N28" s="436"/>
      <c r="O28" s="436"/>
    </row>
    <row r="29" spans="1:19" ht="16" customHeight="1" x14ac:dyDescent="0.2">
      <c r="A29" s="434">
        <v>14</v>
      </c>
      <c r="B29" s="435" t="s">
        <v>518</v>
      </c>
      <c r="C29" s="435" t="s">
        <v>129</v>
      </c>
      <c r="D29" s="435" t="s">
        <v>185</v>
      </c>
      <c r="E29" s="435" t="s">
        <v>49</v>
      </c>
      <c r="F29" s="442">
        <v>2030</v>
      </c>
      <c r="G29" s="436"/>
      <c r="H29" s="436"/>
      <c r="I29" s="436"/>
      <c r="J29" s="436"/>
      <c r="L29" s="436"/>
      <c r="M29" s="436"/>
      <c r="N29" s="436"/>
      <c r="O29" s="436"/>
    </row>
    <row r="30" spans="1:19" ht="16" customHeight="1" x14ac:dyDescent="0.2">
      <c r="A30" s="434">
        <v>15</v>
      </c>
      <c r="B30" s="435" t="s">
        <v>258</v>
      </c>
      <c r="C30" s="435" t="s">
        <v>129</v>
      </c>
      <c r="D30" s="435" t="s">
        <v>185</v>
      </c>
      <c r="E30" s="435" t="s">
        <v>49</v>
      </c>
      <c r="F30" s="442">
        <v>2031</v>
      </c>
      <c r="G30" s="436"/>
      <c r="H30" s="436"/>
      <c r="I30" s="436"/>
      <c r="J30" s="436"/>
      <c r="L30" s="436"/>
      <c r="M30" s="436"/>
      <c r="N30" s="436"/>
      <c r="O30" s="436"/>
    </row>
    <row r="31" spans="1:19" ht="16" customHeight="1" x14ac:dyDescent="0.2">
      <c r="A31" s="434">
        <v>16</v>
      </c>
      <c r="B31" s="435" t="s">
        <v>502</v>
      </c>
      <c r="C31" s="435" t="s">
        <v>129</v>
      </c>
      <c r="D31" s="435" t="s">
        <v>185</v>
      </c>
      <c r="E31" s="435" t="s">
        <v>49</v>
      </c>
      <c r="F31" s="436"/>
      <c r="G31" s="436"/>
      <c r="H31" s="436"/>
      <c r="I31" s="436"/>
      <c r="J31" s="436"/>
      <c r="L31" s="436"/>
      <c r="M31" s="436"/>
      <c r="N31" s="436"/>
      <c r="O31" s="436"/>
    </row>
    <row r="32" spans="1:19" ht="16" customHeight="1" x14ac:dyDescent="0.2">
      <c r="A32" s="434">
        <v>17</v>
      </c>
      <c r="B32" s="435" t="s">
        <v>259</v>
      </c>
      <c r="C32" s="435" t="s">
        <v>129</v>
      </c>
      <c r="D32" s="435" t="s">
        <v>185</v>
      </c>
      <c r="E32" s="435" t="s">
        <v>49</v>
      </c>
      <c r="F32" s="436"/>
      <c r="G32" s="436"/>
      <c r="H32" s="436"/>
      <c r="I32" s="436"/>
      <c r="J32" s="436"/>
      <c r="L32" s="436"/>
      <c r="M32" s="436"/>
      <c r="N32" s="436"/>
      <c r="O32" s="436"/>
    </row>
    <row r="33" spans="1:15" ht="16" customHeight="1" x14ac:dyDescent="0.2">
      <c r="A33" s="434">
        <v>18</v>
      </c>
      <c r="B33" s="435" t="s">
        <v>199</v>
      </c>
      <c r="C33" s="435" t="s">
        <v>94</v>
      </c>
      <c r="D33" s="435" t="s">
        <v>141</v>
      </c>
      <c r="E33" s="435" t="s">
        <v>40</v>
      </c>
      <c r="F33" s="442"/>
      <c r="G33" s="436"/>
      <c r="H33" s="436"/>
      <c r="I33" s="436"/>
      <c r="J33" s="436"/>
      <c r="L33" s="436"/>
      <c r="M33" s="436"/>
      <c r="N33" s="436"/>
      <c r="O33" s="436"/>
    </row>
    <row r="34" spans="1:15" ht="16" customHeight="1" x14ac:dyDescent="0.2">
      <c r="A34" s="434">
        <v>19</v>
      </c>
      <c r="B34" s="435" t="s">
        <v>245</v>
      </c>
      <c r="C34" s="435" t="s">
        <v>117</v>
      </c>
      <c r="D34" s="435" t="s">
        <v>173</v>
      </c>
      <c r="E34" s="435" t="s">
        <v>47</v>
      </c>
      <c r="F34" s="442"/>
      <c r="G34" s="436"/>
      <c r="H34" s="436"/>
      <c r="I34" s="436"/>
      <c r="J34" s="436"/>
      <c r="L34" s="436"/>
      <c r="M34" s="436"/>
      <c r="N34" s="436"/>
      <c r="O34" s="436"/>
    </row>
    <row r="35" spans="1:15" ht="16" customHeight="1" x14ac:dyDescent="0.2">
      <c r="A35" s="434">
        <v>20</v>
      </c>
      <c r="B35" s="435" t="s">
        <v>530</v>
      </c>
      <c r="C35" s="435" t="s">
        <v>522</v>
      </c>
      <c r="D35" s="435" t="s">
        <v>523</v>
      </c>
      <c r="E35" s="435" t="s">
        <v>47</v>
      </c>
      <c r="F35" s="442"/>
      <c r="G35" s="436"/>
      <c r="H35" s="436"/>
      <c r="I35" s="436"/>
      <c r="J35" s="436"/>
      <c r="L35" s="436"/>
      <c r="M35" s="436"/>
      <c r="N35" s="436"/>
      <c r="O35" s="436"/>
    </row>
    <row r="36" spans="1:15" ht="16" customHeight="1" x14ac:dyDescent="0.2">
      <c r="A36" s="434">
        <v>21</v>
      </c>
      <c r="B36" s="435" t="s">
        <v>246</v>
      </c>
      <c r="C36" s="435" t="s">
        <v>118</v>
      </c>
      <c r="D36" s="435" t="s">
        <v>174</v>
      </c>
      <c r="E36" s="435" t="s">
        <v>47</v>
      </c>
      <c r="F36" s="442"/>
      <c r="G36" s="436"/>
      <c r="H36" s="436"/>
      <c r="I36" s="436"/>
      <c r="J36" s="436"/>
      <c r="L36" s="436"/>
      <c r="M36" s="436"/>
      <c r="N36" s="436"/>
      <c r="O36" s="436"/>
    </row>
    <row r="37" spans="1:15" ht="16" customHeight="1" x14ac:dyDescent="0.2">
      <c r="A37" s="434">
        <v>22</v>
      </c>
      <c r="B37" s="435" t="s">
        <v>247</v>
      </c>
      <c r="C37" s="435" t="s">
        <v>118</v>
      </c>
      <c r="D37" s="435" t="s">
        <v>174</v>
      </c>
      <c r="E37" s="435" t="s">
        <v>47</v>
      </c>
      <c r="F37" s="442"/>
      <c r="G37" s="436"/>
      <c r="H37" s="436"/>
      <c r="I37" s="436"/>
      <c r="J37" s="436"/>
      <c r="L37" s="436"/>
      <c r="M37" s="436"/>
      <c r="N37" s="436"/>
      <c r="O37" s="436"/>
    </row>
    <row r="38" spans="1:15" ht="16" customHeight="1" x14ac:dyDescent="0.2">
      <c r="A38" s="434">
        <v>23</v>
      </c>
      <c r="B38" s="435" t="s">
        <v>200</v>
      </c>
      <c r="C38" s="435" t="s">
        <v>95</v>
      </c>
      <c r="D38" s="435" t="s">
        <v>142</v>
      </c>
      <c r="E38" s="435" t="s">
        <v>40</v>
      </c>
      <c r="F38" s="436"/>
      <c r="G38" s="436"/>
      <c r="H38" s="436"/>
      <c r="I38" s="436"/>
      <c r="J38" s="436"/>
      <c r="L38" s="436"/>
      <c r="M38" s="436"/>
      <c r="N38" s="436"/>
      <c r="O38" s="436"/>
    </row>
    <row r="39" spans="1:15" ht="16" customHeight="1" x14ac:dyDescent="0.2">
      <c r="A39" s="434">
        <v>24</v>
      </c>
      <c r="B39" s="435" t="s">
        <v>201</v>
      </c>
      <c r="C39" s="435" t="s">
        <v>95</v>
      </c>
      <c r="D39" s="435" t="s">
        <v>142</v>
      </c>
      <c r="E39" s="435" t="s">
        <v>40</v>
      </c>
      <c r="F39" s="436"/>
      <c r="G39" s="436"/>
      <c r="H39" s="436"/>
      <c r="I39" s="436"/>
      <c r="J39" s="436"/>
      <c r="L39" s="436"/>
      <c r="M39" s="436"/>
      <c r="N39" s="436"/>
      <c r="O39" s="436"/>
    </row>
    <row r="40" spans="1:15" ht="16" customHeight="1" x14ac:dyDescent="0.2">
      <c r="A40" s="434">
        <v>25</v>
      </c>
      <c r="B40" s="435" t="s">
        <v>527</v>
      </c>
      <c r="C40" s="435" t="s">
        <v>121</v>
      </c>
      <c r="D40" s="435" t="s">
        <v>177</v>
      </c>
      <c r="E40" s="435" t="s">
        <v>48</v>
      </c>
      <c r="F40" s="436"/>
      <c r="G40" s="436"/>
      <c r="H40" s="436"/>
      <c r="I40" s="436"/>
      <c r="J40" s="436"/>
      <c r="L40" s="436"/>
      <c r="M40" s="436"/>
      <c r="N40" s="436"/>
      <c r="O40" s="436"/>
    </row>
    <row r="41" spans="1:15" ht="16" customHeight="1" x14ac:dyDescent="0.2">
      <c r="A41" s="434">
        <v>26</v>
      </c>
      <c r="B41" s="435" t="s">
        <v>499</v>
      </c>
      <c r="C41" s="435" t="s">
        <v>121</v>
      </c>
      <c r="D41" s="435" t="s">
        <v>177</v>
      </c>
      <c r="E41" s="435" t="s">
        <v>48</v>
      </c>
      <c r="F41" s="436"/>
      <c r="G41" s="436"/>
      <c r="H41" s="436"/>
      <c r="I41" s="436"/>
      <c r="J41" s="436"/>
      <c r="L41" s="436"/>
      <c r="M41" s="436"/>
      <c r="N41" s="436"/>
      <c r="O41" s="436"/>
    </row>
    <row r="42" spans="1:15" ht="16" customHeight="1" x14ac:dyDescent="0.2">
      <c r="A42" s="434">
        <v>27</v>
      </c>
      <c r="B42" s="435" t="s">
        <v>203</v>
      </c>
      <c r="C42" s="435" t="s">
        <v>96</v>
      </c>
      <c r="D42" s="435" t="s">
        <v>144</v>
      </c>
      <c r="E42" s="435" t="s">
        <v>40</v>
      </c>
      <c r="F42" s="436"/>
      <c r="G42" s="436"/>
      <c r="H42" s="436"/>
      <c r="I42" s="436"/>
      <c r="J42" s="436"/>
      <c r="L42" s="436"/>
      <c r="M42" s="436"/>
      <c r="N42" s="436"/>
      <c r="O42" s="436"/>
    </row>
    <row r="43" spans="1:15" ht="16" customHeight="1" x14ac:dyDescent="0.2">
      <c r="A43" s="434">
        <v>28</v>
      </c>
      <c r="B43" s="435" t="s">
        <v>202</v>
      </c>
      <c r="C43" s="435" t="s">
        <v>96</v>
      </c>
      <c r="D43" s="435" t="s">
        <v>143</v>
      </c>
      <c r="E43" s="435" t="s">
        <v>40</v>
      </c>
      <c r="F43" s="436"/>
      <c r="G43" s="436"/>
      <c r="H43" s="436"/>
      <c r="I43" s="436"/>
      <c r="J43" s="436"/>
      <c r="L43" s="436"/>
      <c r="M43" s="436"/>
      <c r="N43" s="436"/>
      <c r="O43" s="436"/>
    </row>
    <row r="44" spans="1:15" ht="16" customHeight="1" x14ac:dyDescent="0.2">
      <c r="A44" s="434">
        <v>29</v>
      </c>
      <c r="B44" s="435" t="s">
        <v>204</v>
      </c>
      <c r="C44" s="435" t="s">
        <v>96</v>
      </c>
      <c r="D44" s="435" t="s">
        <v>144</v>
      </c>
      <c r="E44" s="435" t="s">
        <v>40</v>
      </c>
      <c r="F44" s="436"/>
      <c r="G44" s="436"/>
      <c r="H44" s="436"/>
      <c r="I44" s="436"/>
      <c r="J44" s="436"/>
      <c r="L44" s="436"/>
      <c r="M44" s="436"/>
      <c r="N44" s="436"/>
      <c r="O44" s="436"/>
    </row>
    <row r="45" spans="1:15" ht="16" customHeight="1" x14ac:dyDescent="0.2">
      <c r="A45" s="434">
        <v>30</v>
      </c>
      <c r="B45" s="435" t="s">
        <v>240</v>
      </c>
      <c r="C45" s="435" t="s">
        <v>113</v>
      </c>
      <c r="D45" s="435" t="s">
        <v>168</v>
      </c>
      <c r="E45" s="435" t="s">
        <v>45</v>
      </c>
      <c r="F45" s="436"/>
      <c r="G45" s="436"/>
      <c r="H45" s="436"/>
      <c r="I45" s="436"/>
      <c r="J45" s="436"/>
      <c r="L45" s="436"/>
      <c r="M45" s="436"/>
      <c r="N45" s="436"/>
      <c r="O45" s="436"/>
    </row>
    <row r="46" spans="1:15" ht="16" customHeight="1" x14ac:dyDescent="0.2">
      <c r="A46" s="434">
        <v>31</v>
      </c>
      <c r="B46" s="435" t="s">
        <v>241</v>
      </c>
      <c r="C46" s="435" t="s">
        <v>113</v>
      </c>
      <c r="D46" s="435" t="s">
        <v>168</v>
      </c>
      <c r="E46" s="435" t="s">
        <v>45</v>
      </c>
      <c r="F46" s="436"/>
      <c r="G46" s="436"/>
      <c r="H46" s="436"/>
      <c r="I46" s="436"/>
      <c r="J46" s="436"/>
      <c r="L46" s="436"/>
      <c r="M46" s="436"/>
      <c r="N46" s="436"/>
      <c r="O46" s="436"/>
    </row>
    <row r="47" spans="1:15" ht="16" customHeight="1" x14ac:dyDescent="0.2">
      <c r="A47" s="434">
        <v>32</v>
      </c>
      <c r="B47" s="435" t="s">
        <v>239</v>
      </c>
      <c r="C47" s="435" t="s">
        <v>113</v>
      </c>
      <c r="D47" s="435" t="s">
        <v>167</v>
      </c>
      <c r="E47" s="435" t="s">
        <v>45</v>
      </c>
      <c r="F47" s="436"/>
      <c r="G47" s="436"/>
      <c r="H47" s="436"/>
      <c r="I47" s="436"/>
      <c r="J47" s="436"/>
      <c r="L47" s="436"/>
      <c r="M47" s="436"/>
      <c r="N47" s="436"/>
      <c r="O47" s="436"/>
    </row>
    <row r="48" spans="1:15" ht="16" customHeight="1" x14ac:dyDescent="0.2">
      <c r="A48" s="434">
        <v>33</v>
      </c>
      <c r="B48" s="435" t="s">
        <v>519</v>
      </c>
      <c r="C48" s="435" t="s">
        <v>520</v>
      </c>
      <c r="D48" s="435" t="s">
        <v>521</v>
      </c>
      <c r="E48" s="435" t="s">
        <v>48</v>
      </c>
      <c r="F48" s="436"/>
      <c r="G48" s="436"/>
      <c r="H48" s="436"/>
      <c r="I48" s="436"/>
      <c r="J48" s="436"/>
      <c r="L48" s="436"/>
      <c r="M48" s="436"/>
      <c r="N48" s="436"/>
      <c r="O48" s="436"/>
    </row>
    <row r="49" spans="1:15" ht="16" customHeight="1" x14ac:dyDescent="0.2">
      <c r="A49" s="434">
        <v>34</v>
      </c>
      <c r="B49" s="435" t="s">
        <v>516</v>
      </c>
      <c r="C49" s="435" t="s">
        <v>514</v>
      </c>
      <c r="D49" s="435" t="s">
        <v>517</v>
      </c>
      <c r="E49" s="435" t="s">
        <v>40</v>
      </c>
      <c r="F49" s="436"/>
      <c r="G49" s="436"/>
      <c r="H49" s="436"/>
      <c r="I49" s="436"/>
      <c r="J49" s="436"/>
      <c r="L49" s="436"/>
      <c r="M49" s="436"/>
      <c r="N49" s="436"/>
      <c r="O49" s="436"/>
    </row>
    <row r="50" spans="1:15" ht="16" customHeight="1" x14ac:dyDescent="0.2">
      <c r="A50" s="434">
        <v>35</v>
      </c>
      <c r="B50" s="435" t="s">
        <v>528</v>
      </c>
      <c r="C50" s="435" t="s">
        <v>514</v>
      </c>
      <c r="D50" s="435" t="s">
        <v>515</v>
      </c>
      <c r="E50" s="435" t="s">
        <v>40</v>
      </c>
      <c r="F50" s="436"/>
      <c r="G50" s="436"/>
      <c r="H50" s="436"/>
      <c r="I50" s="436"/>
      <c r="J50" s="436"/>
      <c r="L50" s="436"/>
      <c r="M50" s="436"/>
      <c r="N50" s="436"/>
      <c r="O50" s="436"/>
    </row>
    <row r="51" spans="1:15" ht="16" customHeight="1" x14ac:dyDescent="0.2">
      <c r="A51" s="434">
        <v>36</v>
      </c>
      <c r="B51" s="435" t="s">
        <v>250</v>
      </c>
      <c r="C51" s="435" t="s">
        <v>122</v>
      </c>
      <c r="D51" s="435" t="s">
        <v>178</v>
      </c>
      <c r="E51" s="435" t="s">
        <v>48</v>
      </c>
      <c r="F51" s="436"/>
      <c r="G51" s="436"/>
      <c r="H51" s="436"/>
      <c r="I51" s="436"/>
      <c r="J51" s="436"/>
      <c r="L51" s="436"/>
      <c r="M51" s="436"/>
      <c r="N51" s="436"/>
      <c r="O51" s="436"/>
    </row>
    <row r="52" spans="1:15" ht="16" customHeight="1" x14ac:dyDescent="0.2">
      <c r="A52" s="434">
        <v>37</v>
      </c>
      <c r="B52" s="435" t="s">
        <v>227</v>
      </c>
      <c r="C52" s="435" t="s">
        <v>115</v>
      </c>
      <c r="D52" s="435" t="s">
        <v>171</v>
      </c>
      <c r="E52" s="435" t="s">
        <v>46</v>
      </c>
      <c r="F52" s="436"/>
      <c r="G52" s="436"/>
      <c r="H52" s="436"/>
      <c r="I52" s="436"/>
      <c r="J52" s="436"/>
      <c r="L52" s="436"/>
      <c r="M52" s="436"/>
      <c r="N52" s="436"/>
      <c r="O52" s="436"/>
    </row>
    <row r="53" spans="1:15" ht="16" customHeight="1" x14ac:dyDescent="0.2">
      <c r="A53" s="434">
        <v>38</v>
      </c>
      <c r="B53" s="435" t="s">
        <v>205</v>
      </c>
      <c r="C53" s="435" t="s">
        <v>97</v>
      </c>
      <c r="D53" s="435" t="s">
        <v>145</v>
      </c>
      <c r="E53" s="435" t="s">
        <v>40</v>
      </c>
      <c r="F53" s="436"/>
      <c r="G53" s="436"/>
      <c r="H53" s="436"/>
      <c r="I53" s="436"/>
      <c r="J53" s="436"/>
      <c r="L53" s="436"/>
      <c r="M53" s="436"/>
      <c r="N53" s="436"/>
      <c r="O53" s="436"/>
    </row>
    <row r="54" spans="1:15" ht="16" customHeight="1" x14ac:dyDescent="0.2">
      <c r="A54" s="434">
        <v>39</v>
      </c>
      <c r="B54" s="435" t="s">
        <v>489</v>
      </c>
      <c r="C54" s="435" t="s">
        <v>490</v>
      </c>
      <c r="D54" s="435" t="s">
        <v>491</v>
      </c>
      <c r="E54" s="435" t="s">
        <v>46</v>
      </c>
      <c r="F54" s="436"/>
      <c r="G54" s="436"/>
      <c r="H54" s="436"/>
      <c r="I54" s="436"/>
      <c r="J54" s="436"/>
      <c r="L54" s="436"/>
      <c r="M54" s="436"/>
      <c r="N54" s="436"/>
      <c r="O54" s="436"/>
    </row>
    <row r="55" spans="1:15" ht="16" customHeight="1" x14ac:dyDescent="0.2">
      <c r="A55" s="434">
        <v>40</v>
      </c>
      <c r="B55" s="435" t="s">
        <v>524</v>
      </c>
      <c r="C55" s="435" t="s">
        <v>525</v>
      </c>
      <c r="D55" s="435" t="s">
        <v>525</v>
      </c>
      <c r="E55" s="435" t="s">
        <v>41</v>
      </c>
      <c r="F55" s="436"/>
      <c r="G55" s="436"/>
      <c r="H55" s="436"/>
      <c r="I55" s="436"/>
      <c r="J55" s="436"/>
      <c r="L55" s="436"/>
      <c r="M55" s="436"/>
      <c r="N55" s="436"/>
      <c r="O55" s="436"/>
    </row>
    <row r="56" spans="1:15" ht="16" customHeight="1" x14ac:dyDescent="0.2">
      <c r="A56" s="434">
        <v>41</v>
      </c>
      <c r="B56" s="435" t="s">
        <v>539</v>
      </c>
      <c r="C56" s="435" t="s">
        <v>525</v>
      </c>
      <c r="D56" s="435" t="s">
        <v>525</v>
      </c>
      <c r="E56" s="435" t="s">
        <v>41</v>
      </c>
      <c r="F56" s="436"/>
      <c r="G56" s="436"/>
      <c r="H56" s="436"/>
      <c r="I56" s="436"/>
      <c r="J56" s="436"/>
      <c r="L56" s="436"/>
      <c r="M56" s="436"/>
      <c r="N56" s="436"/>
      <c r="O56" s="436"/>
    </row>
    <row r="57" spans="1:15" ht="16" customHeight="1" x14ac:dyDescent="0.2">
      <c r="A57" s="434">
        <v>42</v>
      </c>
      <c r="B57" s="435" t="s">
        <v>265</v>
      </c>
      <c r="C57" s="435" t="s">
        <v>130</v>
      </c>
      <c r="D57" s="435" t="s">
        <v>187</v>
      </c>
      <c r="E57" s="435" t="s">
        <v>49</v>
      </c>
      <c r="F57" s="436"/>
      <c r="G57" s="436"/>
      <c r="H57" s="436"/>
      <c r="I57" s="436"/>
      <c r="J57" s="436"/>
      <c r="L57" s="436"/>
      <c r="M57" s="436"/>
      <c r="N57" s="436"/>
      <c r="O57" s="436"/>
    </row>
    <row r="58" spans="1:15" ht="16" customHeight="1" x14ac:dyDescent="0.2">
      <c r="A58" s="434">
        <v>43</v>
      </c>
      <c r="B58" s="435" t="s">
        <v>261</v>
      </c>
      <c r="C58" s="435" t="s">
        <v>130</v>
      </c>
      <c r="D58" s="435" t="s">
        <v>186</v>
      </c>
      <c r="E58" s="435" t="s">
        <v>49</v>
      </c>
      <c r="F58" s="436"/>
      <c r="G58" s="436"/>
      <c r="H58" s="436"/>
      <c r="I58" s="436"/>
      <c r="J58" s="436"/>
      <c r="L58" s="436"/>
      <c r="M58" s="436"/>
      <c r="N58" s="436"/>
      <c r="O58" s="436"/>
    </row>
    <row r="59" spans="1:15" ht="16" customHeight="1" x14ac:dyDescent="0.2">
      <c r="A59" s="434">
        <v>44</v>
      </c>
      <c r="B59" s="435" t="s">
        <v>262</v>
      </c>
      <c r="C59" s="435" t="s">
        <v>130</v>
      </c>
      <c r="D59" s="435" t="s">
        <v>186</v>
      </c>
      <c r="E59" s="435" t="s">
        <v>49</v>
      </c>
      <c r="F59" s="436"/>
      <c r="G59" s="436"/>
      <c r="H59" s="436"/>
      <c r="I59" s="436"/>
      <c r="J59" s="436"/>
      <c r="L59" s="436"/>
      <c r="M59" s="436"/>
      <c r="N59" s="436"/>
      <c r="O59" s="436"/>
    </row>
    <row r="60" spans="1:15" ht="16" customHeight="1" x14ac:dyDescent="0.2">
      <c r="A60" s="434">
        <v>45</v>
      </c>
      <c r="B60" s="435" t="s">
        <v>271</v>
      </c>
      <c r="C60" s="435" t="s">
        <v>130</v>
      </c>
      <c r="D60" s="435" t="s">
        <v>187</v>
      </c>
      <c r="E60" s="435" t="s">
        <v>49</v>
      </c>
      <c r="F60" s="436"/>
      <c r="G60" s="436"/>
      <c r="H60" s="436"/>
      <c r="I60" s="436"/>
      <c r="J60" s="436"/>
      <c r="L60" s="436"/>
      <c r="M60" s="436"/>
      <c r="N60" s="436"/>
      <c r="O60" s="436"/>
    </row>
    <row r="61" spans="1:15" ht="16" customHeight="1" x14ac:dyDescent="0.2">
      <c r="A61" s="434">
        <v>46</v>
      </c>
      <c r="B61" s="435" t="s">
        <v>270</v>
      </c>
      <c r="C61" s="435" t="s">
        <v>130</v>
      </c>
      <c r="D61" s="435" t="s">
        <v>187</v>
      </c>
      <c r="E61" s="435" t="s">
        <v>49</v>
      </c>
      <c r="F61" s="436"/>
      <c r="G61" s="436"/>
      <c r="H61" s="436"/>
      <c r="I61" s="436"/>
      <c r="J61" s="436"/>
      <c r="L61" s="436"/>
      <c r="M61" s="436"/>
      <c r="N61" s="436"/>
      <c r="O61" s="436"/>
    </row>
    <row r="62" spans="1:15" ht="16" customHeight="1" x14ac:dyDescent="0.2">
      <c r="A62" s="434">
        <v>47</v>
      </c>
      <c r="B62" s="435" t="s">
        <v>263</v>
      </c>
      <c r="C62" s="435" t="s">
        <v>130</v>
      </c>
      <c r="D62" s="435" t="s">
        <v>187</v>
      </c>
      <c r="E62" s="435" t="s">
        <v>49</v>
      </c>
      <c r="F62" s="436"/>
      <c r="G62" s="436"/>
      <c r="H62" s="436"/>
      <c r="I62" s="436"/>
      <c r="J62" s="436"/>
      <c r="L62" s="436"/>
      <c r="M62" s="436"/>
      <c r="N62" s="436"/>
      <c r="O62" s="436"/>
    </row>
    <row r="63" spans="1:15" ht="16" customHeight="1" x14ac:dyDescent="0.2">
      <c r="A63" s="434">
        <v>48</v>
      </c>
      <c r="B63" s="435" t="s">
        <v>264</v>
      </c>
      <c r="C63" s="435" t="s">
        <v>130</v>
      </c>
      <c r="D63" s="435" t="s">
        <v>187</v>
      </c>
      <c r="E63" s="435" t="s">
        <v>49</v>
      </c>
      <c r="F63" s="436"/>
      <c r="G63" s="436"/>
      <c r="H63" s="436"/>
      <c r="I63" s="436"/>
      <c r="J63" s="436"/>
      <c r="L63" s="436"/>
      <c r="M63" s="436"/>
      <c r="N63" s="436"/>
      <c r="O63" s="436"/>
    </row>
    <row r="64" spans="1:15" ht="16" customHeight="1" x14ac:dyDescent="0.2">
      <c r="A64" s="434">
        <v>49</v>
      </c>
      <c r="B64" s="435" t="s">
        <v>266</v>
      </c>
      <c r="C64" s="435" t="s">
        <v>130</v>
      </c>
      <c r="D64" s="435" t="s">
        <v>187</v>
      </c>
      <c r="E64" s="435" t="s">
        <v>49</v>
      </c>
      <c r="F64" s="436"/>
      <c r="G64" s="436"/>
      <c r="H64" s="436"/>
      <c r="I64" s="436"/>
      <c r="J64" s="436"/>
      <c r="L64" s="436"/>
      <c r="M64" s="436"/>
      <c r="N64" s="436"/>
      <c r="O64" s="436"/>
    </row>
    <row r="65" spans="1:15" ht="16" customHeight="1" x14ac:dyDescent="0.2">
      <c r="A65" s="434">
        <v>50</v>
      </c>
      <c r="B65" s="435" t="s">
        <v>267</v>
      </c>
      <c r="C65" s="435" t="s">
        <v>130</v>
      </c>
      <c r="D65" s="435" t="s">
        <v>187</v>
      </c>
      <c r="E65" s="435" t="s">
        <v>49</v>
      </c>
      <c r="F65" s="436"/>
      <c r="G65" s="436"/>
      <c r="H65" s="436"/>
      <c r="I65" s="436"/>
      <c r="J65" s="436"/>
      <c r="L65" s="436"/>
      <c r="M65" s="436"/>
      <c r="N65" s="436"/>
      <c r="O65" s="436"/>
    </row>
    <row r="66" spans="1:15" ht="16" customHeight="1" x14ac:dyDescent="0.2">
      <c r="A66" s="434">
        <v>51</v>
      </c>
      <c r="B66" s="435" t="s">
        <v>268</v>
      </c>
      <c r="C66" s="435" t="s">
        <v>130</v>
      </c>
      <c r="D66" s="435" t="s">
        <v>187</v>
      </c>
      <c r="E66" s="435" t="s">
        <v>49</v>
      </c>
      <c r="F66" s="436"/>
      <c r="G66" s="436"/>
      <c r="H66" s="436"/>
      <c r="I66" s="436"/>
      <c r="J66" s="436"/>
      <c r="L66" s="436"/>
      <c r="M66" s="436"/>
      <c r="N66" s="436"/>
      <c r="O66" s="436"/>
    </row>
    <row r="67" spans="1:15" ht="16" customHeight="1" x14ac:dyDescent="0.2">
      <c r="A67" s="434">
        <v>52</v>
      </c>
      <c r="B67" s="435" t="s">
        <v>269</v>
      </c>
      <c r="C67" s="435" t="s">
        <v>130</v>
      </c>
      <c r="D67" s="435" t="s">
        <v>187</v>
      </c>
      <c r="E67" s="435" t="s">
        <v>49</v>
      </c>
      <c r="F67" s="436"/>
      <c r="G67" s="436"/>
      <c r="H67" s="436"/>
      <c r="I67" s="436"/>
      <c r="J67" s="436"/>
      <c r="L67" s="436"/>
      <c r="M67" s="436"/>
      <c r="N67" s="436"/>
      <c r="O67" s="436"/>
    </row>
    <row r="68" spans="1:15" ht="16" customHeight="1" x14ac:dyDescent="0.2">
      <c r="A68" s="434">
        <v>53</v>
      </c>
      <c r="B68" s="435" t="s">
        <v>485</v>
      </c>
      <c r="C68" s="435" t="s">
        <v>114</v>
      </c>
      <c r="D68" s="435" t="s">
        <v>486</v>
      </c>
      <c r="E68" s="435" t="s">
        <v>45</v>
      </c>
      <c r="F68" s="436"/>
      <c r="G68" s="436"/>
      <c r="H68" s="436"/>
      <c r="I68" s="436"/>
      <c r="J68" s="436"/>
      <c r="L68" s="436"/>
      <c r="M68" s="436"/>
      <c r="N68" s="436"/>
      <c r="O68" s="436"/>
    </row>
    <row r="69" spans="1:15" ht="16" customHeight="1" x14ac:dyDescent="0.2">
      <c r="A69" s="434">
        <v>54</v>
      </c>
      <c r="B69" s="435" t="s">
        <v>242</v>
      </c>
      <c r="C69" s="435" t="s">
        <v>114</v>
      </c>
      <c r="D69" s="435" t="s">
        <v>169</v>
      </c>
      <c r="E69" s="435" t="s">
        <v>45</v>
      </c>
      <c r="F69" s="436"/>
      <c r="G69" s="436"/>
      <c r="H69" s="436"/>
      <c r="I69" s="436"/>
      <c r="J69" s="436"/>
      <c r="L69" s="436"/>
      <c r="M69" s="436"/>
      <c r="N69" s="436"/>
      <c r="O69" s="436"/>
    </row>
    <row r="70" spans="1:15" ht="16" customHeight="1" x14ac:dyDescent="0.2">
      <c r="A70" s="434">
        <v>55</v>
      </c>
      <c r="B70" s="435" t="s">
        <v>501</v>
      </c>
      <c r="C70" s="435" t="s">
        <v>114</v>
      </c>
      <c r="D70" s="435" t="s">
        <v>503</v>
      </c>
      <c r="E70" s="435" t="s">
        <v>45</v>
      </c>
      <c r="F70" s="436"/>
      <c r="G70" s="436"/>
      <c r="H70" s="436"/>
      <c r="I70" s="436"/>
      <c r="J70" s="436"/>
      <c r="L70" s="436"/>
      <c r="M70" s="436"/>
      <c r="N70" s="436"/>
      <c r="O70" s="436"/>
    </row>
    <row r="71" spans="1:15" ht="16" customHeight="1" x14ac:dyDescent="0.2">
      <c r="A71" s="434">
        <v>56</v>
      </c>
      <c r="B71" s="435" t="s">
        <v>243</v>
      </c>
      <c r="C71" s="435" t="s">
        <v>114</v>
      </c>
      <c r="D71" s="435" t="s">
        <v>170</v>
      </c>
      <c r="E71" s="435" t="s">
        <v>45</v>
      </c>
      <c r="F71" s="436"/>
      <c r="G71" s="436"/>
      <c r="H71" s="436"/>
      <c r="I71" s="436"/>
      <c r="J71" s="436"/>
      <c r="L71" s="436"/>
      <c r="M71" s="436"/>
      <c r="N71" s="436"/>
      <c r="O71" s="436"/>
    </row>
    <row r="72" spans="1:15" ht="16" customHeight="1" x14ac:dyDescent="0.2">
      <c r="A72" s="434">
        <v>57</v>
      </c>
      <c r="B72" s="452" t="s">
        <v>537</v>
      </c>
      <c r="C72" s="452" t="s">
        <v>114</v>
      </c>
      <c r="D72" s="452" t="s">
        <v>538</v>
      </c>
      <c r="E72" s="452" t="s">
        <v>45</v>
      </c>
      <c r="F72" s="436"/>
      <c r="G72" s="436"/>
      <c r="H72" s="436"/>
      <c r="I72" s="436"/>
      <c r="J72" s="436"/>
      <c r="L72" s="436"/>
      <c r="M72" s="436"/>
      <c r="N72" s="436"/>
      <c r="O72" s="436"/>
    </row>
    <row r="73" spans="1:15" ht="16" customHeight="1" x14ac:dyDescent="0.2">
      <c r="A73" s="434">
        <v>58</v>
      </c>
      <c r="B73" s="435" t="s">
        <v>212</v>
      </c>
      <c r="C73" s="435" t="s">
        <v>103</v>
      </c>
      <c r="D73" s="435" t="s">
        <v>151</v>
      </c>
      <c r="E73" s="435" t="s">
        <v>41</v>
      </c>
      <c r="F73" s="436"/>
      <c r="G73" s="436"/>
      <c r="H73" s="436"/>
      <c r="I73" s="436"/>
      <c r="J73" s="436"/>
      <c r="L73" s="436"/>
      <c r="M73" s="436"/>
      <c r="N73" s="436"/>
      <c r="O73" s="436"/>
    </row>
    <row r="74" spans="1:15" ht="16" customHeight="1" x14ac:dyDescent="0.2">
      <c r="A74" s="434">
        <v>59</v>
      </c>
      <c r="B74" s="435" t="s">
        <v>206</v>
      </c>
      <c r="C74" s="435" t="s">
        <v>98</v>
      </c>
      <c r="D74" s="435" t="s">
        <v>146</v>
      </c>
      <c r="E74" s="435" t="s">
        <v>40</v>
      </c>
      <c r="F74" s="436"/>
      <c r="G74" s="436"/>
      <c r="H74" s="436"/>
      <c r="I74" s="436"/>
      <c r="J74" s="436"/>
      <c r="L74" s="436"/>
      <c r="M74" s="436"/>
      <c r="N74" s="436"/>
      <c r="O74" s="436"/>
    </row>
    <row r="75" spans="1:15" ht="16" customHeight="1" x14ac:dyDescent="0.2">
      <c r="A75" s="434">
        <v>60</v>
      </c>
      <c r="B75" s="435" t="s">
        <v>207</v>
      </c>
      <c r="C75" s="435" t="s">
        <v>131</v>
      </c>
      <c r="D75" s="435" t="s">
        <v>188</v>
      </c>
      <c r="E75" s="435" t="s">
        <v>49</v>
      </c>
      <c r="F75" s="436"/>
      <c r="G75" s="436"/>
      <c r="H75" s="436"/>
      <c r="I75" s="436"/>
      <c r="J75" s="436"/>
      <c r="L75" s="436"/>
      <c r="M75" s="436"/>
      <c r="N75" s="436"/>
      <c r="O75" s="436"/>
    </row>
    <row r="76" spans="1:15" ht="16" customHeight="1" x14ac:dyDescent="0.2">
      <c r="A76" s="434">
        <v>61</v>
      </c>
      <c r="B76" s="435" t="s">
        <v>230</v>
      </c>
      <c r="C76" s="435" t="s">
        <v>123</v>
      </c>
      <c r="D76" s="435" t="s">
        <v>498</v>
      </c>
      <c r="E76" s="435" t="s">
        <v>48</v>
      </c>
      <c r="F76" s="436"/>
      <c r="G76" s="436"/>
      <c r="H76" s="436"/>
      <c r="I76" s="436"/>
      <c r="J76" s="436"/>
      <c r="L76" s="436"/>
      <c r="M76" s="436"/>
      <c r="N76" s="436"/>
      <c r="O76" s="436"/>
    </row>
    <row r="77" spans="1:15" ht="16" customHeight="1" x14ac:dyDescent="0.2">
      <c r="A77" s="434">
        <v>62</v>
      </c>
      <c r="B77" s="435" t="s">
        <v>529</v>
      </c>
      <c r="C77" s="435" t="s">
        <v>123</v>
      </c>
      <c r="D77" s="435" t="s">
        <v>179</v>
      </c>
      <c r="E77" s="435" t="s">
        <v>48</v>
      </c>
      <c r="F77" s="436"/>
      <c r="G77" s="436"/>
      <c r="H77" s="436"/>
      <c r="I77" s="436"/>
      <c r="J77" s="436"/>
      <c r="L77" s="436"/>
      <c r="M77" s="436"/>
      <c r="N77" s="436"/>
      <c r="O77" s="436"/>
    </row>
    <row r="78" spans="1:15" ht="16" customHeight="1" x14ac:dyDescent="0.2">
      <c r="A78" s="434">
        <v>63</v>
      </c>
      <c r="B78" s="435" t="s">
        <v>252</v>
      </c>
      <c r="C78" s="435" t="s">
        <v>123</v>
      </c>
      <c r="D78" s="435" t="s">
        <v>179</v>
      </c>
      <c r="E78" s="435" t="s">
        <v>48</v>
      </c>
      <c r="F78" s="436"/>
      <c r="G78" s="436"/>
      <c r="H78" s="436"/>
      <c r="I78" s="436"/>
      <c r="J78" s="436"/>
      <c r="L78" s="436"/>
      <c r="M78" s="436"/>
      <c r="N78" s="436"/>
      <c r="O78" s="436"/>
    </row>
    <row r="79" spans="1:15" ht="16" customHeight="1" x14ac:dyDescent="0.2">
      <c r="A79" s="434">
        <v>64</v>
      </c>
      <c r="B79" s="435" t="s">
        <v>492</v>
      </c>
      <c r="C79" s="435" t="s">
        <v>123</v>
      </c>
      <c r="D79" s="435" t="s">
        <v>179</v>
      </c>
      <c r="E79" s="435" t="s">
        <v>48</v>
      </c>
      <c r="F79" s="436"/>
      <c r="G79" s="436"/>
      <c r="H79" s="436"/>
      <c r="I79" s="436"/>
      <c r="J79" s="436"/>
      <c r="L79" s="436"/>
      <c r="M79" s="436"/>
      <c r="N79" s="436"/>
      <c r="O79" s="436"/>
    </row>
    <row r="80" spans="1:15" ht="16" customHeight="1" x14ac:dyDescent="0.2">
      <c r="A80" s="434">
        <v>65</v>
      </c>
      <c r="B80" s="435" t="s">
        <v>251</v>
      </c>
      <c r="C80" s="435" t="s">
        <v>123</v>
      </c>
      <c r="D80" s="435" t="s">
        <v>179</v>
      </c>
      <c r="E80" s="435" t="s">
        <v>48</v>
      </c>
      <c r="F80" s="436"/>
      <c r="G80" s="436"/>
      <c r="H80" s="436"/>
      <c r="I80" s="436"/>
      <c r="J80" s="436"/>
      <c r="L80" s="436"/>
      <c r="M80" s="436"/>
      <c r="N80" s="436"/>
      <c r="O80" s="436"/>
    </row>
    <row r="81" spans="1:15" ht="16" customHeight="1" x14ac:dyDescent="0.2">
      <c r="A81" s="434">
        <v>66</v>
      </c>
      <c r="B81" s="435" t="s">
        <v>272</v>
      </c>
      <c r="C81" s="435" t="s">
        <v>132</v>
      </c>
      <c r="D81" s="435" t="s">
        <v>189</v>
      </c>
      <c r="E81" s="435" t="s">
        <v>49</v>
      </c>
      <c r="F81" s="436"/>
      <c r="G81" s="436"/>
      <c r="H81" s="436"/>
      <c r="I81" s="436"/>
      <c r="J81" s="436"/>
      <c r="L81" s="436"/>
      <c r="M81" s="436"/>
      <c r="N81" s="436"/>
      <c r="O81" s="436"/>
    </row>
    <row r="82" spans="1:15" ht="16" customHeight="1" x14ac:dyDescent="0.2">
      <c r="A82" s="434">
        <v>67</v>
      </c>
      <c r="B82" s="435" t="s">
        <v>237</v>
      </c>
      <c r="C82" s="435" t="s">
        <v>109</v>
      </c>
      <c r="D82" s="435" t="s">
        <v>164</v>
      </c>
      <c r="E82" s="435" t="s">
        <v>44</v>
      </c>
      <c r="F82" s="436"/>
      <c r="G82" s="436"/>
      <c r="H82" s="436"/>
      <c r="I82" s="436"/>
      <c r="J82" s="436"/>
      <c r="L82" s="436"/>
      <c r="M82" s="436"/>
      <c r="N82" s="436"/>
      <c r="O82" s="436"/>
    </row>
    <row r="83" spans="1:15" ht="16" customHeight="1" x14ac:dyDescent="0.2">
      <c r="A83" s="434">
        <v>68</v>
      </c>
      <c r="B83" s="435" t="s">
        <v>236</v>
      </c>
      <c r="C83" s="435" t="s">
        <v>109</v>
      </c>
      <c r="D83" s="435" t="s">
        <v>164</v>
      </c>
      <c r="E83" s="435" t="s">
        <v>44</v>
      </c>
      <c r="F83" s="436"/>
      <c r="G83" s="436"/>
      <c r="H83" s="436"/>
      <c r="I83" s="436"/>
      <c r="J83" s="436"/>
      <c r="L83" s="436"/>
      <c r="M83" s="436"/>
      <c r="N83" s="436"/>
      <c r="O83" s="436"/>
    </row>
    <row r="84" spans="1:15" ht="16" customHeight="1" x14ac:dyDescent="0.2">
      <c r="A84" s="434">
        <v>69</v>
      </c>
      <c r="B84" s="435" t="s">
        <v>235</v>
      </c>
      <c r="C84" s="435" t="s">
        <v>109</v>
      </c>
      <c r="D84" s="435" t="s">
        <v>164</v>
      </c>
      <c r="E84" s="435" t="s">
        <v>44</v>
      </c>
      <c r="F84" s="436"/>
      <c r="G84" s="436"/>
      <c r="H84" s="436"/>
      <c r="I84" s="436"/>
      <c r="J84" s="436"/>
      <c r="L84" s="436"/>
      <c r="M84" s="436"/>
      <c r="N84" s="436"/>
      <c r="O84" s="436"/>
    </row>
    <row r="85" spans="1:15" ht="16" customHeight="1" x14ac:dyDescent="0.2">
      <c r="A85" s="434">
        <v>70</v>
      </c>
      <c r="B85" s="435" t="s">
        <v>276</v>
      </c>
      <c r="C85" s="435" t="s">
        <v>133</v>
      </c>
      <c r="D85" s="435" t="s">
        <v>197</v>
      </c>
      <c r="E85" s="435" t="s">
        <v>49</v>
      </c>
      <c r="F85" s="436"/>
      <c r="G85" s="436"/>
      <c r="H85" s="436"/>
      <c r="I85" s="436"/>
      <c r="J85" s="436"/>
      <c r="L85" s="436"/>
      <c r="M85" s="436"/>
      <c r="N85" s="436"/>
      <c r="O85" s="436"/>
    </row>
    <row r="86" spans="1:15" ht="16" customHeight="1" x14ac:dyDescent="0.2">
      <c r="A86" s="434">
        <v>71</v>
      </c>
      <c r="B86" s="435" t="s">
        <v>274</v>
      </c>
      <c r="C86" s="435" t="s">
        <v>133</v>
      </c>
      <c r="D86" s="435" t="s">
        <v>197</v>
      </c>
      <c r="E86" s="435" t="s">
        <v>49</v>
      </c>
      <c r="F86" s="436"/>
      <c r="G86" s="436"/>
      <c r="H86" s="436"/>
      <c r="I86" s="436"/>
      <c r="J86" s="436"/>
      <c r="L86" s="436"/>
      <c r="M86" s="436"/>
      <c r="N86" s="436"/>
      <c r="O86" s="436"/>
    </row>
    <row r="87" spans="1:15" ht="16" customHeight="1" x14ac:dyDescent="0.2">
      <c r="A87" s="434">
        <v>72</v>
      </c>
      <c r="B87" s="435" t="s">
        <v>500</v>
      </c>
      <c r="C87" s="435" t="s">
        <v>133</v>
      </c>
      <c r="D87" s="435" t="s">
        <v>190</v>
      </c>
      <c r="E87" s="435" t="s">
        <v>49</v>
      </c>
      <c r="F87" s="436"/>
      <c r="G87" s="436"/>
      <c r="H87" s="436"/>
      <c r="I87" s="436"/>
      <c r="J87" s="436"/>
      <c r="L87" s="436"/>
      <c r="M87" s="436"/>
      <c r="N87" s="436"/>
      <c r="O87" s="436"/>
    </row>
    <row r="88" spans="1:15" ht="16" customHeight="1" x14ac:dyDescent="0.2">
      <c r="A88" s="434">
        <v>73</v>
      </c>
      <c r="B88" s="435" t="s">
        <v>275</v>
      </c>
      <c r="C88" s="435" t="s">
        <v>133</v>
      </c>
      <c r="D88" s="435" t="s">
        <v>197</v>
      </c>
      <c r="E88" s="435" t="s">
        <v>49</v>
      </c>
      <c r="J88" s="436"/>
    </row>
    <row r="89" spans="1:15" ht="16" customHeight="1" x14ac:dyDescent="0.2">
      <c r="A89" s="434">
        <v>74</v>
      </c>
      <c r="B89" s="435" t="s">
        <v>273</v>
      </c>
      <c r="C89" s="435" t="s">
        <v>133</v>
      </c>
      <c r="D89" s="435" t="s">
        <v>190</v>
      </c>
      <c r="E89" s="435" t="s">
        <v>49</v>
      </c>
      <c r="J89" s="436"/>
    </row>
    <row r="90" spans="1:15" ht="16" customHeight="1" x14ac:dyDescent="0.2">
      <c r="A90" s="434">
        <v>75</v>
      </c>
      <c r="B90" s="435" t="s">
        <v>253</v>
      </c>
      <c r="C90" s="435" t="s">
        <v>124</v>
      </c>
      <c r="D90" s="435" t="s">
        <v>180</v>
      </c>
      <c r="E90" s="435" t="s">
        <v>48</v>
      </c>
      <c r="J90" s="436"/>
    </row>
    <row r="91" spans="1:15" ht="16" customHeight="1" x14ac:dyDescent="0.2">
      <c r="A91" s="434">
        <v>76</v>
      </c>
      <c r="B91" s="435" t="s">
        <v>484</v>
      </c>
      <c r="C91" s="435" t="s">
        <v>110</v>
      </c>
      <c r="D91" s="435" t="s">
        <v>110</v>
      </c>
      <c r="E91" s="435" t="s">
        <v>44</v>
      </c>
      <c r="J91" s="436"/>
    </row>
    <row r="92" spans="1:15" ht="16" customHeight="1" x14ac:dyDescent="0.2">
      <c r="A92" s="434">
        <v>77</v>
      </c>
      <c r="B92" s="435" t="s">
        <v>223</v>
      </c>
      <c r="C92" s="435" t="s">
        <v>110</v>
      </c>
      <c r="D92" s="435" t="s">
        <v>110</v>
      </c>
      <c r="E92" s="435" t="s">
        <v>44</v>
      </c>
      <c r="J92" s="436"/>
    </row>
    <row r="93" spans="1:15" ht="16" customHeight="1" x14ac:dyDescent="0.2">
      <c r="A93" s="434">
        <v>78</v>
      </c>
      <c r="B93" s="435" t="s">
        <v>227</v>
      </c>
      <c r="C93" s="435" t="s">
        <v>111</v>
      </c>
      <c r="D93" s="435" t="s">
        <v>165</v>
      </c>
      <c r="E93" s="435" t="s">
        <v>44</v>
      </c>
      <c r="J93" s="436"/>
    </row>
    <row r="94" spans="1:15" ht="16" customHeight="1" x14ac:dyDescent="0.2">
      <c r="A94" s="434">
        <v>79</v>
      </c>
      <c r="B94" s="435" t="s">
        <v>277</v>
      </c>
      <c r="C94" s="435" t="s">
        <v>134</v>
      </c>
      <c r="D94" s="435" t="s">
        <v>191</v>
      </c>
      <c r="E94" s="435" t="s">
        <v>49</v>
      </c>
      <c r="J94" s="436"/>
    </row>
    <row r="95" spans="1:15" ht="16" customHeight="1" x14ac:dyDescent="0.2">
      <c r="A95" s="434">
        <v>80</v>
      </c>
      <c r="B95" s="435" t="s">
        <v>227</v>
      </c>
      <c r="C95" s="435" t="s">
        <v>135</v>
      </c>
      <c r="D95" s="435" t="s">
        <v>135</v>
      </c>
      <c r="E95" s="435" t="s">
        <v>49</v>
      </c>
      <c r="J95" s="436"/>
    </row>
    <row r="96" spans="1:15" ht="16" customHeight="1" x14ac:dyDescent="0.2">
      <c r="A96" s="434">
        <v>81</v>
      </c>
      <c r="B96" s="435" t="s">
        <v>214</v>
      </c>
      <c r="C96" s="435" t="s">
        <v>104</v>
      </c>
      <c r="D96" s="435" t="s">
        <v>153</v>
      </c>
      <c r="E96" s="435" t="s">
        <v>42</v>
      </c>
      <c r="J96" s="436"/>
    </row>
    <row r="97" spans="1:10" ht="16" customHeight="1" x14ac:dyDescent="0.2">
      <c r="A97" s="434">
        <v>82</v>
      </c>
      <c r="B97" s="435" t="s">
        <v>215</v>
      </c>
      <c r="C97" s="435" t="s">
        <v>104</v>
      </c>
      <c r="D97" s="435" t="s">
        <v>153</v>
      </c>
      <c r="E97" s="435" t="s">
        <v>42</v>
      </c>
      <c r="J97" s="436"/>
    </row>
    <row r="98" spans="1:10" ht="16" customHeight="1" x14ac:dyDescent="0.2">
      <c r="A98" s="434">
        <v>83</v>
      </c>
      <c r="B98" s="435" t="s">
        <v>217</v>
      </c>
      <c r="C98" s="435" t="s">
        <v>104</v>
      </c>
      <c r="D98" s="435" t="s">
        <v>153</v>
      </c>
      <c r="E98" s="435" t="s">
        <v>42</v>
      </c>
      <c r="J98" s="436"/>
    </row>
    <row r="99" spans="1:10" ht="16" customHeight="1" x14ac:dyDescent="0.2">
      <c r="A99" s="434">
        <v>84</v>
      </c>
      <c r="B99" s="435" t="s">
        <v>221</v>
      </c>
      <c r="C99" s="435" t="s">
        <v>104</v>
      </c>
      <c r="D99" s="435" t="s">
        <v>153</v>
      </c>
      <c r="E99" s="435" t="s">
        <v>42</v>
      </c>
      <c r="J99" s="436"/>
    </row>
    <row r="100" spans="1:10" ht="16" customHeight="1" x14ac:dyDescent="0.2">
      <c r="A100" s="434">
        <v>85</v>
      </c>
      <c r="B100" s="435" t="s">
        <v>220</v>
      </c>
      <c r="C100" s="435" t="s">
        <v>104</v>
      </c>
      <c r="D100" s="435" t="s">
        <v>153</v>
      </c>
      <c r="E100" s="435" t="s">
        <v>42</v>
      </c>
      <c r="J100" s="436"/>
    </row>
    <row r="101" spans="1:10" ht="16" customHeight="1" x14ac:dyDescent="0.2">
      <c r="A101" s="434">
        <v>86</v>
      </c>
      <c r="B101" s="435" t="s">
        <v>219</v>
      </c>
      <c r="C101" s="435" t="s">
        <v>104</v>
      </c>
      <c r="D101" s="435" t="s">
        <v>153</v>
      </c>
      <c r="E101" s="435" t="s">
        <v>42</v>
      </c>
      <c r="J101" s="436"/>
    </row>
    <row r="102" spans="1:10" ht="16" customHeight="1" x14ac:dyDescent="0.2">
      <c r="A102" s="434">
        <v>87</v>
      </c>
      <c r="B102" s="435" t="s">
        <v>216</v>
      </c>
      <c r="C102" s="435" t="s">
        <v>104</v>
      </c>
      <c r="D102" s="435" t="s">
        <v>153</v>
      </c>
      <c r="E102" s="435" t="s">
        <v>42</v>
      </c>
      <c r="J102" s="436"/>
    </row>
    <row r="103" spans="1:10" ht="16" customHeight="1" x14ac:dyDescent="0.2">
      <c r="A103" s="434">
        <v>88</v>
      </c>
      <c r="B103" s="435" t="s">
        <v>222</v>
      </c>
      <c r="C103" s="435" t="s">
        <v>104</v>
      </c>
      <c r="D103" s="435" t="s">
        <v>153</v>
      </c>
      <c r="E103" s="435" t="s">
        <v>42</v>
      </c>
      <c r="J103" s="436"/>
    </row>
    <row r="104" spans="1:10" ht="16" customHeight="1" x14ac:dyDescent="0.2">
      <c r="A104" s="434">
        <v>89</v>
      </c>
      <c r="B104" s="435" t="s">
        <v>493</v>
      </c>
      <c r="C104" s="435" t="s">
        <v>104</v>
      </c>
      <c r="D104" s="435" t="s">
        <v>153</v>
      </c>
      <c r="E104" s="435" t="s">
        <v>42</v>
      </c>
      <c r="J104" s="436"/>
    </row>
    <row r="105" spans="1:10" ht="16" customHeight="1" x14ac:dyDescent="0.2">
      <c r="A105" s="434">
        <v>90</v>
      </c>
      <c r="B105" s="435" t="s">
        <v>218</v>
      </c>
      <c r="C105" s="435" t="s">
        <v>104</v>
      </c>
      <c r="D105" s="435" t="s">
        <v>153</v>
      </c>
      <c r="E105" s="435" t="s">
        <v>42</v>
      </c>
      <c r="J105" s="436"/>
    </row>
    <row r="106" spans="1:10" ht="16" customHeight="1" x14ac:dyDescent="0.2">
      <c r="A106" s="434">
        <v>91</v>
      </c>
      <c r="B106" s="435" t="s">
        <v>207</v>
      </c>
      <c r="C106" s="435" t="s">
        <v>99</v>
      </c>
      <c r="D106" s="435" t="s">
        <v>147</v>
      </c>
      <c r="E106" s="435" t="s">
        <v>40</v>
      </c>
      <c r="J106" s="436"/>
    </row>
    <row r="107" spans="1:10" ht="16" customHeight="1" x14ac:dyDescent="0.2">
      <c r="A107" s="434">
        <v>92</v>
      </c>
      <c r="B107" s="435" t="s">
        <v>230</v>
      </c>
      <c r="C107" s="435" t="s">
        <v>107</v>
      </c>
      <c r="D107" s="435" t="s">
        <v>161</v>
      </c>
      <c r="E107" s="435" t="s">
        <v>43</v>
      </c>
      <c r="J107" s="436"/>
    </row>
    <row r="108" spans="1:10" ht="16" customHeight="1" x14ac:dyDescent="0.2">
      <c r="A108" s="434">
        <v>93</v>
      </c>
      <c r="B108" s="435" t="s">
        <v>232</v>
      </c>
      <c r="C108" s="435" t="s">
        <v>107</v>
      </c>
      <c r="D108" s="435" t="s">
        <v>162</v>
      </c>
      <c r="E108" s="435" t="s">
        <v>43</v>
      </c>
      <c r="J108" s="436"/>
    </row>
    <row r="109" spans="1:10" ht="16" customHeight="1" x14ac:dyDescent="0.2">
      <c r="A109" s="434">
        <v>94</v>
      </c>
      <c r="B109" s="435" t="s">
        <v>231</v>
      </c>
      <c r="C109" s="435" t="s">
        <v>107</v>
      </c>
      <c r="D109" s="435" t="s">
        <v>161</v>
      </c>
      <c r="E109" s="435" t="s">
        <v>43</v>
      </c>
      <c r="J109" s="436"/>
    </row>
    <row r="110" spans="1:10" ht="16" customHeight="1" x14ac:dyDescent="0.2">
      <c r="A110" s="434">
        <v>95</v>
      </c>
      <c r="B110" s="435" t="s">
        <v>227</v>
      </c>
      <c r="C110" s="435" t="s">
        <v>107</v>
      </c>
      <c r="D110" s="435" t="s">
        <v>158</v>
      </c>
      <c r="E110" s="435" t="s">
        <v>43</v>
      </c>
      <c r="J110" s="436"/>
    </row>
    <row r="111" spans="1:10" ht="16" customHeight="1" x14ac:dyDescent="0.2">
      <c r="A111" s="434">
        <v>96</v>
      </c>
      <c r="B111" s="435" t="s">
        <v>227</v>
      </c>
      <c r="C111" s="435" t="s">
        <v>107</v>
      </c>
      <c r="D111" s="435" t="s">
        <v>159</v>
      </c>
      <c r="E111" s="435" t="s">
        <v>43</v>
      </c>
      <c r="J111" s="436"/>
    </row>
    <row r="112" spans="1:10" ht="16" customHeight="1" x14ac:dyDescent="0.2">
      <c r="A112" s="434">
        <v>97</v>
      </c>
      <c r="B112" s="435" t="s">
        <v>229</v>
      </c>
      <c r="C112" s="435" t="s">
        <v>107</v>
      </c>
      <c r="D112" s="435" t="s">
        <v>160</v>
      </c>
      <c r="E112" s="435" t="s">
        <v>43</v>
      </c>
      <c r="J112" s="436"/>
    </row>
    <row r="113" spans="1:10" ht="16" customHeight="1" x14ac:dyDescent="0.2">
      <c r="A113" s="434">
        <v>98</v>
      </c>
      <c r="B113" s="435" t="s">
        <v>228</v>
      </c>
      <c r="C113" s="435" t="s">
        <v>107</v>
      </c>
      <c r="D113" s="435" t="s">
        <v>160</v>
      </c>
      <c r="E113" s="435" t="s">
        <v>43</v>
      </c>
      <c r="J113" s="436"/>
    </row>
    <row r="114" spans="1:10" ht="16" customHeight="1" x14ac:dyDescent="0.2">
      <c r="A114" s="434">
        <v>99</v>
      </c>
      <c r="B114" s="435" t="s">
        <v>213</v>
      </c>
      <c r="C114" s="435" t="s">
        <v>105</v>
      </c>
      <c r="D114" s="435" t="s">
        <v>154</v>
      </c>
      <c r="E114" s="435" t="s">
        <v>42</v>
      </c>
      <c r="J114" s="436"/>
    </row>
    <row r="115" spans="1:10" ht="16" customHeight="1" x14ac:dyDescent="0.2">
      <c r="A115" s="434">
        <v>100</v>
      </c>
      <c r="B115" s="435" t="s">
        <v>227</v>
      </c>
      <c r="C115" s="435" t="s">
        <v>125</v>
      </c>
      <c r="D115" s="435" t="s">
        <v>181</v>
      </c>
      <c r="E115" s="435" t="s">
        <v>48</v>
      </c>
      <c r="J115" s="436"/>
    </row>
    <row r="116" spans="1:10" ht="16" customHeight="1" x14ac:dyDescent="0.2">
      <c r="A116" s="434">
        <v>101</v>
      </c>
      <c r="B116" s="435" t="s">
        <v>483</v>
      </c>
      <c r="C116" s="435" t="s">
        <v>100</v>
      </c>
      <c r="D116" s="435" t="s">
        <v>148</v>
      </c>
      <c r="E116" s="435" t="s">
        <v>40</v>
      </c>
      <c r="J116" s="436"/>
    </row>
    <row r="117" spans="1:10" ht="16" customHeight="1" x14ac:dyDescent="0.2">
      <c r="A117" s="434">
        <v>102</v>
      </c>
      <c r="B117" s="435" t="s">
        <v>208</v>
      </c>
      <c r="C117" s="435" t="s">
        <v>100</v>
      </c>
      <c r="D117" s="435" t="s">
        <v>148</v>
      </c>
      <c r="E117" s="435" t="s">
        <v>40</v>
      </c>
      <c r="J117" s="436"/>
    </row>
    <row r="118" spans="1:10" ht="16" customHeight="1" x14ac:dyDescent="0.2">
      <c r="A118" s="434">
        <v>103</v>
      </c>
      <c r="B118" s="435" t="s">
        <v>278</v>
      </c>
      <c r="C118" s="435" t="s">
        <v>136</v>
      </c>
      <c r="D118" s="435" t="s">
        <v>192</v>
      </c>
      <c r="E118" s="435" t="s">
        <v>49</v>
      </c>
      <c r="J118" s="436"/>
    </row>
    <row r="119" spans="1:10" ht="16" customHeight="1" x14ac:dyDescent="0.2">
      <c r="A119" s="434">
        <v>104</v>
      </c>
      <c r="B119" s="435" t="s">
        <v>254</v>
      </c>
      <c r="C119" s="435" t="s">
        <v>126</v>
      </c>
      <c r="D119" s="435" t="s">
        <v>182</v>
      </c>
      <c r="E119" s="435" t="s">
        <v>48</v>
      </c>
      <c r="J119" s="436"/>
    </row>
    <row r="120" spans="1:10" ht="16" customHeight="1" x14ac:dyDescent="0.2">
      <c r="A120" s="434">
        <v>105</v>
      </c>
      <c r="B120" s="435" t="s">
        <v>213</v>
      </c>
      <c r="C120" s="435" t="s">
        <v>488</v>
      </c>
      <c r="D120" s="435" t="s">
        <v>152</v>
      </c>
      <c r="E120" s="435" t="s">
        <v>41</v>
      </c>
      <c r="J120" s="436"/>
    </row>
    <row r="121" spans="1:10" ht="16" customHeight="1" x14ac:dyDescent="0.2">
      <c r="A121" s="434">
        <v>106</v>
      </c>
      <c r="B121" s="435" t="s">
        <v>280</v>
      </c>
      <c r="C121" s="435" t="s">
        <v>137</v>
      </c>
      <c r="D121" s="435" t="s">
        <v>194</v>
      </c>
      <c r="E121" s="435" t="s">
        <v>49</v>
      </c>
      <c r="J121" s="436"/>
    </row>
    <row r="122" spans="1:10" ht="16" customHeight="1" x14ac:dyDescent="0.2">
      <c r="A122" s="434">
        <v>107</v>
      </c>
      <c r="B122" s="435" t="s">
        <v>281</v>
      </c>
      <c r="C122" s="435" t="s">
        <v>137</v>
      </c>
      <c r="D122" s="435" t="s">
        <v>194</v>
      </c>
      <c r="E122" s="435" t="s">
        <v>49</v>
      </c>
      <c r="J122" s="436"/>
    </row>
    <row r="123" spans="1:10" ht="16" customHeight="1" x14ac:dyDescent="0.2">
      <c r="A123" s="434">
        <v>108</v>
      </c>
      <c r="B123" s="435" t="s">
        <v>487</v>
      </c>
      <c r="C123" s="435" t="s">
        <v>137</v>
      </c>
      <c r="D123" s="435" t="s">
        <v>194</v>
      </c>
      <c r="E123" s="435" t="s">
        <v>49</v>
      </c>
      <c r="J123" s="436"/>
    </row>
    <row r="124" spans="1:10" ht="16" customHeight="1" x14ac:dyDescent="0.2">
      <c r="A124" s="434">
        <v>109</v>
      </c>
      <c r="B124" s="435" t="s">
        <v>279</v>
      </c>
      <c r="C124" s="435" t="s">
        <v>137</v>
      </c>
      <c r="D124" s="435" t="s">
        <v>193</v>
      </c>
      <c r="E124" s="435" t="s">
        <v>49</v>
      </c>
      <c r="J124" s="436"/>
    </row>
    <row r="125" spans="1:10" ht="16" customHeight="1" x14ac:dyDescent="0.2">
      <c r="A125" s="434">
        <v>110</v>
      </c>
      <c r="B125" s="435" t="s">
        <v>209</v>
      </c>
      <c r="C125" s="435" t="s">
        <v>101</v>
      </c>
      <c r="D125" s="435" t="s">
        <v>149</v>
      </c>
      <c r="E125" s="435" t="s">
        <v>40</v>
      </c>
      <c r="J125" s="436"/>
    </row>
    <row r="126" spans="1:10" ht="16" customHeight="1" x14ac:dyDescent="0.2">
      <c r="A126" s="434">
        <v>111</v>
      </c>
      <c r="B126" s="435" t="s">
        <v>255</v>
      </c>
      <c r="C126" s="435" t="s">
        <v>127</v>
      </c>
      <c r="D126" s="435" t="s">
        <v>127</v>
      </c>
      <c r="E126" s="435" t="s">
        <v>48</v>
      </c>
      <c r="J126" s="436"/>
    </row>
    <row r="127" spans="1:10" ht="16" customHeight="1" x14ac:dyDescent="0.2">
      <c r="A127" s="434">
        <v>112</v>
      </c>
      <c r="B127" s="435" t="s">
        <v>513</v>
      </c>
      <c r="C127" s="435" t="s">
        <v>140</v>
      </c>
      <c r="D127" s="435" t="s">
        <v>512</v>
      </c>
      <c r="E127" s="435" t="s">
        <v>49</v>
      </c>
      <c r="J127" s="436"/>
    </row>
    <row r="128" spans="1:10" ht="16" customHeight="1" x14ac:dyDescent="0.2">
      <c r="A128" s="434">
        <v>113</v>
      </c>
      <c r="B128" s="435" t="s">
        <v>282</v>
      </c>
      <c r="C128" s="435" t="s">
        <v>140</v>
      </c>
      <c r="D128" s="435" t="s">
        <v>195</v>
      </c>
      <c r="E128" s="435" t="s">
        <v>49</v>
      </c>
      <c r="J128" s="436"/>
    </row>
    <row r="129" spans="1:10" ht="16" customHeight="1" x14ac:dyDescent="0.2">
      <c r="A129" s="434">
        <v>114</v>
      </c>
      <c r="B129" s="435" t="s">
        <v>494</v>
      </c>
      <c r="C129" s="435" t="s">
        <v>496</v>
      </c>
      <c r="D129" s="435" t="s">
        <v>495</v>
      </c>
      <c r="E129" s="435" t="s">
        <v>40</v>
      </c>
      <c r="J129" s="436"/>
    </row>
    <row r="130" spans="1:10" ht="16" customHeight="1" x14ac:dyDescent="0.2">
      <c r="A130" s="434">
        <v>115</v>
      </c>
      <c r="B130" s="452" t="s">
        <v>533</v>
      </c>
      <c r="C130" s="452" t="s">
        <v>531</v>
      </c>
      <c r="D130" s="452" t="s">
        <v>532</v>
      </c>
      <c r="E130" s="452" t="s">
        <v>48</v>
      </c>
      <c r="J130" s="436"/>
    </row>
    <row r="131" spans="1:10" ht="16" customHeight="1" x14ac:dyDescent="0.2">
      <c r="A131" s="434">
        <v>116</v>
      </c>
      <c r="B131" s="452" t="s">
        <v>534</v>
      </c>
      <c r="C131" s="452" t="s">
        <v>531</v>
      </c>
      <c r="D131" s="452" t="s">
        <v>532</v>
      </c>
      <c r="E131" s="452" t="s">
        <v>48</v>
      </c>
      <c r="J131" s="436"/>
    </row>
    <row r="132" spans="1:10" ht="16" customHeight="1" x14ac:dyDescent="0.2">
      <c r="A132" s="434">
        <v>117</v>
      </c>
      <c r="B132" s="452" t="s">
        <v>535</v>
      </c>
      <c r="C132" s="452" t="s">
        <v>531</v>
      </c>
      <c r="D132" s="452" t="s">
        <v>532</v>
      </c>
      <c r="E132" s="452" t="s">
        <v>48</v>
      </c>
      <c r="J132" s="436"/>
    </row>
    <row r="133" spans="1:10" ht="16" customHeight="1" x14ac:dyDescent="0.2">
      <c r="A133" s="434">
        <v>118</v>
      </c>
      <c r="B133" s="452" t="s">
        <v>536</v>
      </c>
      <c r="C133" s="452" t="s">
        <v>531</v>
      </c>
      <c r="D133" s="452" t="s">
        <v>532</v>
      </c>
      <c r="E133" s="452" t="s">
        <v>48</v>
      </c>
      <c r="J133" s="436"/>
    </row>
    <row r="134" spans="1:10" ht="16" customHeight="1" x14ac:dyDescent="0.2">
      <c r="A134" s="434">
        <v>119</v>
      </c>
      <c r="B134" s="435" t="s">
        <v>233</v>
      </c>
      <c r="C134" s="435" t="s">
        <v>108</v>
      </c>
      <c r="D134" s="435" t="s">
        <v>163</v>
      </c>
      <c r="E134" s="435" t="s">
        <v>43</v>
      </c>
      <c r="J134" s="436"/>
    </row>
    <row r="135" spans="1:10" ht="16" customHeight="1" x14ac:dyDescent="0.2">
      <c r="A135" s="434">
        <v>120</v>
      </c>
      <c r="B135" s="435" t="s">
        <v>234</v>
      </c>
      <c r="C135" s="435" t="s">
        <v>108</v>
      </c>
      <c r="D135" s="435" t="s">
        <v>163</v>
      </c>
      <c r="E135" s="435" t="s">
        <v>43</v>
      </c>
      <c r="J135" s="436"/>
    </row>
    <row r="136" spans="1:10" ht="16" x14ac:dyDescent="0.2">
      <c r="A136" s="437">
        <v>121</v>
      </c>
      <c r="B136" s="453" t="s">
        <v>238</v>
      </c>
      <c r="C136" s="453" t="s">
        <v>112</v>
      </c>
      <c r="D136" s="453" t="s">
        <v>166</v>
      </c>
      <c r="E136" s="453" t="s">
        <v>44</v>
      </c>
      <c r="J136" s="436"/>
    </row>
    <row r="137" spans="1:10" ht="16" x14ac:dyDescent="0.2">
      <c r="A137" s="437">
        <v>122</v>
      </c>
      <c r="B137" s="453" t="s">
        <v>508</v>
      </c>
      <c r="C137" s="453" t="s">
        <v>509</v>
      </c>
      <c r="D137" s="453" t="s">
        <v>510</v>
      </c>
      <c r="E137" s="453" t="s">
        <v>47</v>
      </c>
      <c r="J137" s="436"/>
    </row>
    <row r="138" spans="1:10" ht="16" x14ac:dyDescent="0.2">
      <c r="A138" s="437">
        <v>123</v>
      </c>
      <c r="B138" s="453" t="s">
        <v>248</v>
      </c>
      <c r="C138" s="453" t="s">
        <v>119</v>
      </c>
      <c r="D138" s="453" t="s">
        <v>175</v>
      </c>
      <c r="E138" s="453" t="s">
        <v>47</v>
      </c>
      <c r="J138" s="436"/>
    </row>
    <row r="139" spans="1:10" ht="16" x14ac:dyDescent="0.2">
      <c r="A139" s="437">
        <v>124</v>
      </c>
      <c r="B139" s="453" t="s">
        <v>257</v>
      </c>
      <c r="C139" s="453" t="s">
        <v>128</v>
      </c>
      <c r="D139" s="453" t="s">
        <v>184</v>
      </c>
      <c r="E139" s="453" t="s">
        <v>48</v>
      </c>
      <c r="J139" s="436"/>
    </row>
    <row r="140" spans="1:10" ht="16" x14ac:dyDescent="0.2">
      <c r="A140" s="437">
        <v>125</v>
      </c>
      <c r="B140" s="453" t="s">
        <v>256</v>
      </c>
      <c r="C140" s="453" t="s">
        <v>128</v>
      </c>
      <c r="D140" s="453" t="s">
        <v>183</v>
      </c>
      <c r="E140" s="453" t="s">
        <v>48</v>
      </c>
      <c r="J140" s="436"/>
    </row>
    <row r="141" spans="1:10" x14ac:dyDescent="0.2">
      <c r="J141" s="436"/>
    </row>
    <row r="142" spans="1:10" x14ac:dyDescent="0.2">
      <c r="J142" s="436"/>
    </row>
    <row r="143" spans="1:10" x14ac:dyDescent="0.2">
      <c r="J143" s="436"/>
    </row>
    <row r="144" spans="1:10" x14ac:dyDescent="0.2">
      <c r="A144" s="436"/>
      <c r="B144" s="436"/>
      <c r="C144" s="436"/>
      <c r="D144" s="436"/>
      <c r="E144" s="436"/>
      <c r="J144" s="436"/>
    </row>
    <row r="145" spans="1:5" x14ac:dyDescent="0.2">
      <c r="A145" s="436"/>
      <c r="B145" s="436"/>
      <c r="C145" s="436"/>
      <c r="D145" s="436"/>
      <c r="E145" s="436"/>
    </row>
    <row r="146" spans="1:5" x14ac:dyDescent="0.2">
      <c r="A146" s="436"/>
      <c r="B146" s="436"/>
      <c r="C146" s="436"/>
      <c r="D146" s="436"/>
      <c r="E146" s="436"/>
    </row>
    <row r="147" spans="1:5" x14ac:dyDescent="0.2">
      <c r="A147" s="436"/>
      <c r="B147" s="436"/>
      <c r="C147" s="436"/>
      <c r="D147" s="436"/>
      <c r="E147" s="436"/>
    </row>
    <row r="148" spans="1:5" x14ac:dyDescent="0.2">
      <c r="A148" s="441"/>
      <c r="B148" s="441"/>
      <c r="C148" s="441"/>
      <c r="D148" s="441"/>
      <c r="E148" s="441"/>
    </row>
    <row r="149" spans="1:5" x14ac:dyDescent="0.2">
      <c r="A149" s="441"/>
      <c r="B149" s="444"/>
      <c r="C149" s="441"/>
      <c r="D149" s="441"/>
      <c r="E149" s="441"/>
    </row>
    <row r="150" spans="1:5" x14ac:dyDescent="0.2">
      <c r="A150" s="441"/>
      <c r="B150" s="441"/>
      <c r="C150" s="441"/>
      <c r="D150" s="441"/>
      <c r="E150" s="441"/>
    </row>
    <row r="151" spans="1:5" x14ac:dyDescent="0.2">
      <c r="A151" s="441"/>
      <c r="B151" s="441"/>
      <c r="C151" s="441"/>
      <c r="D151" s="441"/>
      <c r="E151" s="441"/>
    </row>
    <row r="152" spans="1:5" x14ac:dyDescent="0.2">
      <c r="A152" s="436"/>
      <c r="B152" s="436"/>
      <c r="C152" s="436"/>
      <c r="D152" s="436"/>
      <c r="E152" s="436"/>
    </row>
    <row r="153" spans="1:5" x14ac:dyDescent="0.2">
      <c r="A153" s="436"/>
      <c r="B153" s="436"/>
      <c r="C153" s="436"/>
      <c r="D153" s="436"/>
      <c r="E153" s="436"/>
    </row>
    <row r="154" spans="1:5" x14ac:dyDescent="0.2">
      <c r="A154" s="441"/>
      <c r="B154" s="441"/>
      <c r="C154" s="441"/>
      <c r="D154" s="441"/>
      <c r="E154" s="441"/>
    </row>
    <row r="155" spans="1:5" x14ac:dyDescent="0.2">
      <c r="A155" s="441"/>
      <c r="B155" s="444"/>
      <c r="C155" s="441"/>
      <c r="D155" s="441"/>
      <c r="E155" s="441"/>
    </row>
    <row r="156" spans="1:5" x14ac:dyDescent="0.2">
      <c r="A156" s="441"/>
      <c r="B156" s="441"/>
      <c r="C156" s="441"/>
      <c r="D156" s="441"/>
      <c r="E156" s="441"/>
    </row>
    <row r="157" spans="1:5" x14ac:dyDescent="0.2">
      <c r="A157" s="436"/>
      <c r="B157" s="436"/>
      <c r="C157" s="436"/>
      <c r="D157" s="436"/>
      <c r="E157" s="436"/>
    </row>
    <row r="158" spans="1:5" x14ac:dyDescent="0.2">
      <c r="A158" s="436"/>
      <c r="B158" s="436"/>
      <c r="C158" s="436"/>
      <c r="D158" s="436"/>
      <c r="E158" s="436"/>
    </row>
    <row r="159" spans="1:5" x14ac:dyDescent="0.2">
      <c r="A159" s="441"/>
      <c r="B159" s="441"/>
      <c r="C159" s="441"/>
      <c r="D159" s="441"/>
      <c r="E159" s="441"/>
    </row>
    <row r="160" spans="1:5" x14ac:dyDescent="0.2">
      <c r="A160" s="441"/>
      <c r="B160" s="444"/>
      <c r="C160" s="441"/>
      <c r="D160" s="441"/>
      <c r="E160" s="441"/>
    </row>
    <row r="161" spans="1:5" x14ac:dyDescent="0.2">
      <c r="A161" s="441"/>
      <c r="B161" s="441"/>
      <c r="C161" s="441"/>
      <c r="D161" s="441"/>
      <c r="E161" s="441"/>
    </row>
    <row r="162" spans="1:5" x14ac:dyDescent="0.2">
      <c r="A162" s="441"/>
      <c r="B162" s="441"/>
      <c r="C162" s="441"/>
      <c r="D162" s="441"/>
      <c r="E162" s="441"/>
    </row>
    <row r="163" spans="1:5" x14ac:dyDescent="0.2">
      <c r="A163" s="441"/>
      <c r="B163" s="450"/>
      <c r="C163" s="450"/>
      <c r="D163" s="441"/>
      <c r="E163" s="441"/>
    </row>
    <row r="164" spans="1:5" x14ac:dyDescent="0.2">
      <c r="A164" s="441"/>
      <c r="B164" s="450"/>
      <c r="C164" s="450"/>
      <c r="D164" s="441"/>
      <c r="E164" s="441"/>
    </row>
  </sheetData>
  <sheetProtection selectLockedCells="1"/>
  <sortState xmlns:xlrd2="http://schemas.microsoft.com/office/spreadsheetml/2017/richdata2" ref="B17:E140">
    <sortCondition ref="C17:C140"/>
  </sortState>
  <mergeCells count="4">
    <mergeCell ref="R19:S19"/>
    <mergeCell ref="I7:J7"/>
    <mergeCell ref="I9:J9"/>
    <mergeCell ref="I8:K8"/>
  </mergeCell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10</xdr:col>
                    <xdr:colOff>76200</xdr:colOff>
                    <xdr:row>6</xdr:row>
                    <xdr:rowOff>63500</xdr:rowOff>
                  </from>
                  <to>
                    <xdr:col>10</xdr:col>
                    <xdr:colOff>1130300</xdr:colOff>
                    <xdr:row>6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Récapitulative</vt:lpstr>
      <vt:lpstr>Fiche de Renseignements</vt:lpstr>
      <vt:lpstr>Compte Rendu Financier</vt:lpstr>
      <vt:lpstr>Prévisions budgétaires</vt:lpstr>
      <vt:lpstr>Import</vt:lpstr>
      <vt:lpstr>Source</vt:lpstr>
      <vt:lpstr>Afrique_Sud</vt:lpstr>
      <vt:lpstr>Algerie</vt:lpstr>
      <vt:lpstr>Benin</vt:lpstr>
      <vt:lpstr>Burkina</vt:lpstr>
      <vt:lpstr>Cameroun</vt:lpstr>
      <vt:lpstr>Canada</vt:lpstr>
      <vt:lpstr>cote_Ivoire</vt:lpstr>
      <vt:lpstr>Espagne</vt:lpstr>
      <vt:lpstr>ListePays</vt:lpstr>
      <vt:lpstr>Maroc</vt:lpstr>
      <vt:lpstr>Pays</vt:lpstr>
      <vt:lpstr>UK</vt:lpstr>
      <vt:lpstr>USA</vt:lpstr>
      <vt:lpstr>Vietnam</vt:lpstr>
      <vt:lpstr>'Compte Rendu Financier'!Zone_d_impression</vt:lpstr>
      <vt:lpstr>'Fiche de Renseignements'!Zone_d_impression</vt:lpstr>
      <vt:lpstr>'Fiche Récapitulative'!Zone_d_impression</vt:lpstr>
      <vt:lpstr>'Prévisions budgétaires'!Zone_d_impression</vt:lpstr>
    </vt:vector>
  </TitlesOfParts>
  <Company>M.A.E.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OLES Demande de Subvention</dc:title>
  <dc:creator>MEAE</dc:creator>
  <cp:lastModifiedBy>Microsoft Office User</cp:lastModifiedBy>
  <cp:lastPrinted>2017-10-26T12:40:23Z</cp:lastPrinted>
  <dcterms:created xsi:type="dcterms:W3CDTF">2009-10-07T10:29:40Z</dcterms:created>
  <dcterms:modified xsi:type="dcterms:W3CDTF">2021-03-31T08:39:21Z</dcterms:modified>
</cp:coreProperties>
</file>